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dc9897b93ca409b" /></Relationships>
</file>

<file path=xl/workbook.xml><?xml version="1.0" encoding="utf-8"?>
<x:workbook xmlns:x="http://schemas.openxmlformats.org/spreadsheetml/2006/main">
  <x:sheets>
    <x:sheet xmlns:r="http://schemas.openxmlformats.org/officeDocument/2006/relationships" name="Summary" sheetId="1" r:id="Rb6959e7aeb8543f5"/>
    <x:sheet xmlns:r="http://schemas.openxmlformats.org/officeDocument/2006/relationships" name="Results" sheetId="2" r:id="Recb3d293ac22464b"/>
    <x:sheet xmlns:r="http://schemas.openxmlformats.org/officeDocument/2006/relationships" name="Trades" sheetId="3" r:id="Rc63f4f177bec420c"/>
    <x:sheet xmlns:r="http://schemas.openxmlformats.org/officeDocument/2006/relationships" name="Exits" sheetId="4" r:id="R02d7523e1ef64fe7"/>
    <x:sheet xmlns:r="http://schemas.openxmlformats.org/officeDocument/2006/relationships" name="Readme" sheetId="5" r:id="R3b5d63eee203412d"/>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yyyy-mm-dd"/>
    <x:numFmt numFmtId="201" formatCode="#,##0.00;[Red](#,##0.00);0.00"/>
    <x:numFmt numFmtId="202" formatCode="0.0%"/>
    <x:numFmt numFmtId="203" formatCode="0.00"/>
    <x:numFmt numFmtId="204" formatCode="0"/>
    <x:numFmt numFmtId="205" formatCode="General"/>
    <x:numFmt numFmtId="206" formatCode="yyyy-mm-dd hh:mm"/>
    <x:numFmt numFmtId="207" formatCode="@"/>
    <x:numFmt numFmtId="208" formatCode="[=1]&quot;Completo&quot;;[=-1]&quot;Qué revisar&quot;;&quot;&quot;"/>
  </x:numFmts>
  <x:fonts count="9">
    <x:font>
      <x:sz val="11"/>
      <x:name val="Carlito"/>
    </x:font>
    <x:font>
      <x:sz val="10"/>
      <x:color rgb="FF172533"/>
      <x:name val="Arial"/>
    </x:font>
    <x:font>
      <x:b/>
      <x:sz val="15"/>
      <x:color rgb="FF172533"/>
      <x:name val="Arial"/>
    </x:font>
    <x:font>
      <x:sz val="9"/>
      <x:color rgb="FF657488"/>
      <x:name val="Arial"/>
    </x:font>
    <x:font>
      <x:sz val="10"/>
      <x:color rgb="FF23476B"/>
      <x:name val="Arial"/>
    </x:font>
    <x:font>
      <x:b/>
      <x:sz val="10"/>
      <x:color rgb="FFFFFFFF"/>
      <x:name val="Arial"/>
    </x:font>
    <x:font>
      <x:sz val="10"/>
      <x:color rgb="FF657488"/>
      <x:name val="Arial"/>
    </x:font>
    <x:font>
      <x:b/>
      <x:sz val="10"/>
      <x:color rgb="FF23476B"/>
      <x:name val="Arial"/>
    </x:font>
    <x:font>
      <x:sz val="10"/>
      <x:color rgb="FF9C2525"/>
      <x:name val="Arial"/>
    </x:font>
  </x:fonts>
  <x:fills count="5">
    <x:fill>
      <x:patternFill patternType="none"/>
    </x:fill>
    <x:fill>
      <x:patternFill patternType="gray125"/>
    </x:fill>
    <x:fill>
      <x:patternFill patternType="solid">
        <x:fgColor rgb="FFFFF3D0"/>
      </x:patternFill>
    </x:fill>
    <x:fill>
      <x:patternFill patternType="solid">
        <x:fgColor rgb="FF23476B"/>
      </x:patternFill>
    </x:fill>
    <x:fill>
      <x:patternFill patternType="solid">
        <x:fgColor rgb="FFEFF3F7"/>
      </x:patternFill>
    </x:fill>
  </x:fills>
  <x:borders count="5">
    <x:border>
      <x:left/>
      <x:right/>
      <x:top/>
      <x:bottom/>
      <x:diagonal/>
    </x:border>
    <x:border>
      <x:left/>
      <x:right/>
      <x:top/>
      <x:bottom style="thin">
        <x:color rgb="FF23476B"/>
      </x:bottom>
      <x:diagonal/>
    </x:border>
    <x:border>
      <x:left/>
      <x:right style="thin">
        <x:color rgb="FFFFFFFF"/>
      </x:right>
      <x:top/>
      <x:bottom/>
      <x:diagonal/>
    </x:border>
    <x:border>
      <x:left style="thin">
        <x:color rgb="FFFFFFFF"/>
      </x:left>
      <x:right/>
      <x:top/>
      <x:bottom/>
      <x:diagonal/>
    </x:border>
    <x:border>
      <x:left style="thin">
        <x:color rgb="FFFFFFFF"/>
      </x:left>
      <x:right style="thin">
        <x:color rgb="FFFFFFFF"/>
      </x:right>
      <x:top/>
      <x:bottom/>
      <x:diagonal/>
    </x:border>
  </x:borders>
  <x:cellStyleXfs count="1">
    <x:xf numFmtId="0" fontId="0" fillId="0" borderId="0"/>
  </x:cellStyleXfs>
  <x:cellXfs count="4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200"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0"/>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2" xfId="0" applyNumberFormat="1" applyFont="1" applyFill="1" applyBorder="1" applyAlignment="1">
      <x:alignment vertical="center"/>
    </x:xf>
    <x:xf numFmtId="0" fontId="5" fillId="3" borderId="3" xfId="0" applyNumberFormat="1" applyFont="1" applyFill="1" applyBorder="1" applyAlignment="1">
      <x:alignment vertical="center"/>
    </x:xf>
    <x:xf numFmtId="0" fontId="5" fillId="3" borderId="2" xfId="0" applyNumberFormat="1" applyFont="1" applyFill="1" applyBorder="1" applyAlignment="1">
      <x:alignment vertical="center" wrapText="1"/>
    </x:xf>
    <x:xf numFmtId="0" fontId="5" fillId="3" borderId="3" xfId="0" applyNumberFormat="1" applyFont="1" applyFill="1" applyBorder="1" applyAlignment="1">
      <x:alignment vertical="center" wrapText="1"/>
    </x:xf>
    <x:xf numFmtId="0" fontId="5" fillId="3" borderId="2" xfId="0" applyNumberFormat="1" applyFont="1" applyFill="1" applyBorder="1" applyAlignment="1">
      <x:alignment horizontal="center" vertical="center" wrapText="1"/>
    </x:xf>
    <x:xf numFmtId="0" fontId="5" fillId="3" borderId="3"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5" fillId="3" borderId="4" xfId="0" applyNumberFormat="1" applyFont="1" applyFill="1" applyBorder="1" applyAlignment="1">
      <x:alignment vertical="center"/>
    </x:xf>
    <x:xf numFmtId="0" fontId="5" fillId="3" borderId="4" xfId="0" applyNumberFormat="1" applyFont="1" applyFill="1" applyBorder="1" applyAlignment="1">
      <x:alignment vertical="center" wrapText="1"/>
    </x:xf>
    <x:xf numFmtId="0" fontId="5" fillId="3"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5" fontId="1" fillId="4" borderId="0" xfId="0" applyNumberFormat="1" applyFont="1" applyFill="1" applyBorder="1" applyAlignment="1">
      <x:alignment vertical="center"/>
    </x:xf>
    <x:xf numFmtId="206"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7" fontId="4" fillId="2" borderId="0" xfId="0" applyNumberFormat="1" applyFont="1" applyFill="1" applyBorder="1" applyAlignment="1">
      <x:alignment vertical="center"/>
    </x:xf>
    <x:xf numFmtId="206" fontId="4" fillId="2" borderId="0" xfId="0" applyNumberFormat="1" applyFont="1" applyFill="1" applyBorder="1" applyAlignment="1">
      <x:alignment vertical="center"/>
    </x:xf>
    <x:xf numFmtId="205" fontId="4" fillId="2" borderId="0" xfId="0" applyNumberFormat="1" applyFont="1" applyFill="1" applyBorder="1" applyAlignment="1">
      <x:alignment vertical="center"/>
    </x:xf>
    <x:xf numFmtId="201" fontId="4" fillId="2" borderId="0" xfId="0" applyNumberFormat="1" applyFont="1" applyFill="1" applyBorder="1" applyAlignment="1">
      <x:alignment vertical="center"/>
    </x:xf>
    <x:xf numFmtId="208" fontId="1" fillId="4"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8" fillId="0" borderId="0" xfId="0" applyNumberFormat="1" applyFont="1" applyFill="1" applyBorder="1" applyAlignment="1">
      <x:alignment vertical="center"/>
    </x:xf>
  </x:cellXfs>
  <x:cellStyles count="1">
    <x:cellStyle name="Normal" xfId="0"/>
  </x:cellStyles>
  <x:dxfs count="3">
    <x:dxf>
      <x:font>
        <x:color rgb="FF9C2525"/>
      </x:font>
      <x:fill>
        <x:patternFill patternType="solid">
          <x:bgColor rgb="FFFDE9E7"/>
        </x:patternFill>
      </x:fill>
    </x:dxf>
    <x:dxf>
      <x:font>
        <x:color rgb="FF9C2525"/>
      </x:font>
      <x:fill>
        <x:patternFill patternType="solid">
          <x:bgColor rgb="FFFDE9E7"/>
        </x:patternFill>
      </x:fill>
    </x:dxf>
    <x:dxf>
      <x:font>
        <x:color rgb="FF9C2525"/>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428f406e8bd4200" /><Relationship Type="http://schemas.openxmlformats.org/officeDocument/2006/relationships/theme" Target="/xl/theme/theme1.xml" Id="Rec7ea3f4765945da" /><Relationship Type="http://schemas.openxmlformats.org/officeDocument/2006/relationships/sharedStrings" Target="/xl/sharedStrings.xml" Id="R18d33595644946fa" /><Relationship Type="http://schemas.openxmlformats.org/officeDocument/2006/relationships/worksheet" Target="/xl/worksheets/sheet1.xml" Id="Rb6959e7aeb8543f5" /><Relationship Type="http://schemas.openxmlformats.org/officeDocument/2006/relationships/worksheet" Target="/xl/worksheets/sheet2.xml" Id="Recb3d293ac22464b" /><Relationship Type="http://schemas.openxmlformats.org/officeDocument/2006/relationships/worksheet" Target="/xl/worksheets/sheet3.xml" Id="Rc63f4f177bec420c" /><Relationship Type="http://schemas.openxmlformats.org/officeDocument/2006/relationships/worksheet" Target="/xl/worksheets/sheet4.xml" Id="R02d7523e1ef64fe7" /><Relationship Type="http://schemas.openxmlformats.org/officeDocument/2006/relationships/worksheet" Target="/xl/worksheets/sheet5.xml" Id="R3b5d63eee203412d" /></Relationships>
</file>

<file path=xl/tables/table1.xml><?xml version="1.0" encoding="utf-8"?>
<x:table xmlns:x="http://schemas.openxmlformats.org/spreadsheetml/2006/main" id="1" name="JournalTrades" displayName="JournalTrades" ref="A8:T208" headerRowCount="1" totalsRowCount="0" totalsRowShown="0">
  <x:autoFilter ref="A8:T208"/>
  <x:tableColumns count="20">
    <x:tableColumn id="1" name="ID de operación"/>
    <x:tableColumn id="2" name="Instrumento"/>
    <x:tableColumn id="3" name="Dirección"/>
    <x:tableColumn id="4" name="Apertura"/>
    <x:tableColumn id="5" name="Cantidad inicial"/>
    <x:tableColumn id="6" name="Unidad de cantidad"/>
    <x:tableColumn id="7" name="Precio de entrada (opcional)"/>
    <x:tableColumn id="8" name="Stop inicial (opcional)"/>
    <x:tableColumn id="9" name="Estado"/>
    <x:tableColumn id="10" name="Modo de P&amp;L"/>
    <x:tableColumn id="11" name="¿Neto conciliado?"/>
    <x:tableColumn id="12" name="P&amp;L neto del extracto"/>
    <x:tableColumn id="13" name="Comisión"/>
    <x:tableColumn id="14" name="Otros cargos"/>
    <x:tableColumn id="15" name="Financiación (+/−)"/>
    <x:tableColumn id="16" name="Riesgo inicial"/>
    <x:tableColumn id="17" name="Base del riesgo"/>
    <x:tableColumn id="18" name="Setup"/>
    <x:tableColumn id="19" name="Plan"/>
    <x:tableColumn id="20" name="Observación"/>
  </x:tableColumns>
  <x:tableStyleInfo name="TableStyleMedium2" showFirstColumn="0" showLastColumn="0" showRowStripes="1" showColumnStripes="0"/>
</x:table>
</file>

<file path=xl/tables/table2.xml><?xml version="1.0" encoding="utf-8"?>
<x:table xmlns:x="http://schemas.openxmlformats.org/spreadsheetml/2006/main" id="2" name="JournalExits" displayName="JournalExits" ref="A8:K608" headerRowCount="1" totalsRowCount="0" totalsRowShown="0">
  <x:autoFilter ref="A8:K608"/>
  <x:tableColumns count="11">
    <x:tableColumn id="1" name="ID de salida"/>
    <x:tableColumn id="2" name="ID de operación"/>
    <x:tableColumn id="3" name="Cierre"/>
    <x:tableColumn id="4" name="Cantidad cerrada"/>
    <x:tableColumn id="5" name="Precio de salida (opcional)"/>
    <x:tableColumn id="6" name="P&amp;L bruto"/>
    <x:tableColumn id="7" name="Estado del registro"/>
    <x:tableColumn id="8" name="Qué revisar"/>
    <x:tableColumn id="9" name="Cantidad utilizada"/>
    <x:tableColumn id="10" name="Bruto presente"/>
    <x:tableColumn id="11" name="Fila activa"/>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43a90ad514b3427d" /></Relationships>
</file>

<file path=xl/worksheets/_rels/sheet4.xml.rels>&#65279;<?xml version="1.0" encoding="utf-8"?><Relationships xmlns="http://schemas.openxmlformats.org/package/2006/relationships"><Relationship Type="http://schemas.openxmlformats.org/officeDocument/2006/relationships/table" Target="/xl/tables/table2.xml" Id="R53900b3d8f554c3d" /></Relationships>
</file>

<file path=xl/worksheets/sheet1.xml><?xml version="1.0" encoding="utf-8"?>
<x:worksheet xmlns:x="http://schemas.openxmlformats.org/spreadsheetml/2006/main">
  <x:sheetPr>
    <x:tabColor rgb="FF23476B"/>
  </x:sheetPr>
  <x:sheetViews>
    <x:sheetView showGridLines="0" workbookViewId="0"/>
  </x:sheetViews>
  <x:sheetFormatPr defaultRowHeight="15"/>
  <x:cols>
    <x:col min="1" max="1" width="30" hidden="0" customWidth="1"/>
    <x:col min="2" max="2" width="24" hidden="0" customWidth="1"/>
    <x:col min="3" max="3" width="3" hidden="0" customWidth="1"/>
    <x:col min="4" max="4" width="33" hidden="0" customWidth="1"/>
    <x:col min="5" max="5" width="24" hidden="0" customWidth="1"/>
    <x:col min="6" max="6" width="3" hidden="0" customWidth="1"/>
    <x:col min="7" max="7" width="17" hidden="0" customWidth="1"/>
    <x:col min="8" max="8" width="14" hidden="0" customWidth="1"/>
    <x:col min="9" max="9" width="3" hidden="0" customWidth="1"/>
    <x:col min="10" max="10" width="13" hidden="0" customWidth="1"/>
    <x:col min="11" max="11" width="13" hidden="0" customWidth="1"/>
    <x:col min="12" max="12" width="3" hidden="0" customWidth="1"/>
  </x:cols>
  <x:sheetData>
    <x:row r="1" ht="21" customHeight="1">
      <x:c r="A1" s="7" t="str">
        <x:v>IamForexTrader · 1.0.0</x:v>
      </x:c>
      <x:c r="B1" s="2"/>
      <x:c r="C1" s="2"/>
      <x:c r="D1" s="2"/>
      <x:c r="E1" s="2"/>
      <x:c r="F1" s="2"/>
      <x:c r="G1" s="2"/>
      <x:c r="H1" s="2"/>
      <x:c r="I1" s="2"/>
      <x:c r="J1" s="2"/>
      <x:c r="K1" s="2"/>
      <x:c r="L1" s="2"/>
    </x:row>
    <x:row r="2" ht="30" customHeight="1">
      <x:c r="A2" s="4" t="str">
        <x:v>Diario de trading</x:v>
      </x:c>
      <x:c r="B2" s="5"/>
      <x:c r="C2" s="5"/>
      <x:c r="D2" s="5"/>
      <x:c r="E2" s="5"/>
      <x:c r="F2" s="5"/>
      <x:c r="G2" s="5"/>
      <x:c r="H2" s="5"/>
      <x:c r="I2" s="5"/>
      <x:c r="J2" s="5"/>
      <x:c r="K2" s="5"/>
      <x:c r="L2" s="5"/>
    </x:row>
    <x:row r="3" ht="21" customHeight="1">
      <x:c r="A3" s="2"/>
      <x:c r="B3" s="2"/>
      <x:c r="C3" s="2"/>
      <x:c r="D3" s="2"/>
      <x:c r="E3" s="2"/>
      <x:c r="F3" s="2"/>
      <x:c r="G3" s="2"/>
      <x:c r="H3" s="2"/>
      <x:c r="I3" s="2"/>
      <x:c r="J3" s="2"/>
      <x:c r="K3" s="2"/>
      <x:c r="L3" s="2"/>
    </x:row>
    <x:row r="4" ht="42" customHeight="1">
      <x:c r="A4" s="40" t="str">
        <x:v>Divisa</x:v>
      </x:c>
      <x:c r="B4" s="43" t="str">
        <x:v>USD</x:v>
      </x:c>
      <x:c r="C4" s="40"/>
      <x:c r="D4" s="40" t="str">
        <x:v>Zona horaria</x:v>
      </x:c>
      <x:c r="E4" s="43" t="str">
        <x:v>UTC</x:v>
      </x:c>
      <x:c r="F4" s="40"/>
      <x:c r="G4" s="40" t="str">
        <x:v>Modo de descarga</x:v>
      </x:c>
      <x:c r="H4" s="43" t="str">
        <x:v>NET</x:v>
      </x:c>
      <x:c r="I4" s="40"/>
      <x:c r="J4" s="40" t="str">
        <x:v>Base de R</x:v>
      </x:c>
      <x:c r="K4" s="43" t="str">
        <x:v>PRICE</x:v>
      </x:c>
      <x:c r="L4" s="2"/>
    </x:row>
    <x:row r="5" ht="21" customHeight="1">
      <x:c r="A5" s="2"/>
      <x:c r="B5" s="2"/>
      <x:c r="C5" s="2"/>
      <x:c r="D5" s="2"/>
      <x:c r="E5" s="2"/>
      <x:c r="F5" s="2"/>
      <x:c r="G5" s="2"/>
      <x:c r="H5" s="2"/>
      <x:c r="I5" s="2"/>
      <x:c r="J5" s="2"/>
      <x:c r="K5" s="2"/>
      <x:c r="L5" s="2"/>
    </x:row>
    <x:row r="6" ht="36" customHeight="1">
      <x:c r="A6" s="2" t="str">
        <x:v>Desde</x:v>
      </x:c>
      <x:c r="B6" s="10"/>
      <x:c r="C6" s="2"/>
      <x:c r="D6" s="2" t="str">
        <x:v>Hasta</x:v>
      </x:c>
      <x:c r="E6" s="10"/>
      <x:c r="F6" s="2"/>
      <x:c r="G6" s="2"/>
      <x:c r="H6" s="11" t="str">
        <x:f>IF(OR(IF(B6="",FALSE,IF(NOT(ISNUMBER(B6)),TRUE,OR(B6&lt;1,B6&gt;2958465,B6&lt;&gt;INT(B6)))),IF(E6="",FALSE,IF(NOT(ISNUMBER(E6)),TRUE,OR(E6&lt;1,E6&gt;2958465,E6&lt;&gt;INT(E6)))),IF(AND(ISNUMBER(B6),ISNUMBER(E6)),B6&gt;E6,FALSE)),"Revise las fechas del filtro",IF(AND(B6="",E6=""),"Todas las fechas","Posiciones completas según el último cierre"))</x:f>
        <x:v>Todas las fechas</x:v>
      </x:c>
      <x:c r="I6" s="2"/>
      <x:c r="J6" s="2"/>
      <x:c r="K6" s="2"/>
      <x:c r="L6" s="2"/>
    </x:row>
    <x:row r="7" ht="21" customHeight="1">
      <x:c r="A7" s="2"/>
      <x:c r="B7" s="2"/>
      <x:c r="C7" s="2"/>
      <x:c r="D7" s="2"/>
      <x:c r="E7" s="2"/>
      <x:c r="F7" s="2"/>
      <x:c r="G7" s="2"/>
      <x:c r="H7" s="2"/>
      <x:c r="I7" s="2"/>
      <x:c r="J7" s="2"/>
      <x:c r="K7" s="2"/>
      <x:c r="L7" s="2"/>
    </x:row>
    <x:row r="8" ht="46" customHeight="1">
      <x:c r="A8" s="18" t="str">
        <x:v>Resultados</x:v>
      </x:c>
      <x:c r="B8" s="19" t="str">
        <x:v>Valor</x:v>
      </x:c>
      <x:c r="C8" s="2"/>
      <x:c r="D8" s="18" t="str">
        <x:v>Cobertura de registros</x:v>
      </x:c>
      <x:c r="E8" s="19" t="str">
        <x:v>Cantidad</x:v>
      </x:c>
      <x:c r="F8" s="2"/>
      <x:c r="G8" s="2"/>
      <x:c r="H8" s="2"/>
      <x:c r="I8" s="2"/>
      <x:c r="J8" s="2"/>
      <x:c r="K8" s="2"/>
      <x:c r="L8" s="2"/>
    </x:row>
    <x:row r="9" ht="30" customHeight="1">
      <x:c r="A9" s="40" t="str">
        <x:v>Operaciones completas</x:v>
      </x:c>
      <x:c r="B9" s="2" t="n">
        <x:f>IF($H$6="Revise las fechas del filtro","n/d",COUNTIFS('Results'!$L$9:$L$208,1))</x:f>
        <x:v>0</x:v>
      </x:c>
      <x:c r="C9" s="2"/>
      <x:c r="D9" s="40" t="str">
        <x:v>Riesgo ausente / no válido</x:v>
      </x:c>
      <x:c r="E9" s="2" t="n">
        <x:f>IF($H$6="Revise las fechas del filtro","n/d",COUNTIFS('Results'!$L$9:$L$208,1,'Results'!$N$9:$N$208,0))</x:f>
        <x:v>0</x:v>
      </x:c>
      <x:c r="F9" s="2"/>
      <x:c r="G9" s="2"/>
      <x:c r="H9" s="2"/>
      <x:c r="I9" s="2"/>
      <x:c r="J9" s="2"/>
      <x:c r="K9" s="2"/>
      <x:c r="L9" s="2"/>
    </x:row>
    <x:row r="10" ht="30" customHeight="1">
      <x:c r="A10" s="40" t="str">
        <x:v>P&amp;L neto</x:v>
      </x:c>
      <x:c r="B10" s="20" t="str">
        <x:f>IF($H$6="Revise las fechas del filtro","n/d",IF(B9=0,"n/d",SUMIFS('Results'!$G$9:$G$208,'Results'!$L$9:$L$208,1)))</x:f>
        <x:v>n/d</x:v>
      </x:c>
      <x:c r="C10" s="2"/>
      <x:c r="D10" s="40" t="str">
        <x:v>Otra base de R</x:v>
      </x:c>
      <x:c r="E10" s="2" t="n">
        <x:f>IF($H$6="Revise las fechas del filtro","n/d",COUNTIFS('Results'!$L$9:$L$208,1,'Results'!$N$9:$N$208,1)-SUM('Results'!$M$9:$M$208))</x:f>
        <x:v>0</x:v>
      </x:c>
      <x:c r="F10" s="2"/>
      <x:c r="G10" s="2"/>
      <x:c r="H10" s="2"/>
      <x:c r="I10" s="2"/>
      <x:c r="J10" s="2"/>
      <x:c r="K10" s="2"/>
      <x:c r="L10" s="2"/>
    </x:row>
    <x:row r="11" ht="30" customHeight="1">
      <x:c r="A11" s="40" t="str">
        <x:v>Operaciones ganadoras</x:v>
      </x:c>
      <x:c r="B11" s="2" t="n">
        <x:f>IF($H$6="Revise las fechas del filtro","n/d",COUNTIFS('Results'!$L$9:$L$208,1,'Results'!$G$9:$G$208,"&gt;0"))</x:f>
        <x:v>0</x:v>
      </x:c>
      <x:c r="C11" s="2"/>
      <x:c r="D11" s="40" t="str">
        <x:v>Posiciones abiertas</x:v>
      </x:c>
      <x:c r="E11" s="2" t="n">
        <x:f>COUNTIFS('Results'!$K$9:$K$208,2)</x:f>
        <x:v>0</x:v>
      </x:c>
      <x:c r="F11" s="2"/>
      <x:c r="G11" s="2"/>
      <x:c r="H11" s="2"/>
      <x:c r="I11" s="2"/>
      <x:c r="J11" s="2"/>
      <x:c r="K11" s="2"/>
      <x:c r="L11" s="2"/>
    </x:row>
    <x:row r="12" ht="30" customHeight="1">
      <x:c r="A12" s="40" t="str">
        <x:v>Operaciones perdedoras</x:v>
      </x:c>
      <x:c r="B12" s="2" t="n">
        <x:f>IF($H$6="Revise las fechas del filtro","n/d",COUNTIFS('Results'!$L$9:$L$208,1,'Results'!$G$9:$G$208,"&lt;0"))</x:f>
        <x:v>0</x:v>
      </x:c>
      <x:c r="C12" s="2"/>
      <x:c r="D12" s="40" t="str">
        <x:v>Posiciones incompletas / no válidas</x:v>
      </x:c>
      <x:c r="E12" s="2" t="n">
        <x:f>COUNTIFS('Results'!$K$9:$K$208,3)</x:f>
        <x:v>0</x:v>
      </x:c>
      <x:c r="F12" s="2"/>
      <x:c r="G12" s="2"/>
      <x:c r="H12" s="2"/>
      <x:c r="I12" s="2"/>
      <x:c r="J12" s="2"/>
      <x:c r="K12" s="2"/>
      <x:c r="L12" s="2"/>
    </x:row>
    <x:row r="13" ht="30" customHeight="1">
      <x:c r="A13" s="40" t="str">
        <x:v>Operaciones con resultado cero</x:v>
      </x:c>
      <x:c r="B13" s="2" t="n">
        <x:f>IF($H$6="Revise las fechas del filtro","n/d",COUNTIFS('Results'!$L$9:$L$208,1,'Results'!$G$9:$G$208,"=0"))</x:f>
        <x:v>0</x:v>
      </x:c>
      <x:c r="C13" s="2"/>
      <x:c r="D13" s="40" t="str">
        <x:v>Posiciones no admitidas</x:v>
      </x:c>
      <x:c r="E13" s="2" t="n">
        <x:f>COUNTIFS('Results'!$K$9:$K$208,4)</x:f>
        <x:v>0</x:v>
      </x:c>
      <x:c r="F13" s="2"/>
      <x:c r="G13" s="2"/>
      <x:c r="H13" s="2"/>
      <x:c r="I13" s="2"/>
      <x:c r="J13" s="2"/>
      <x:c r="K13" s="2"/>
      <x:c r="L13" s="2"/>
    </x:row>
    <x:row r="14" ht="30" customHeight="1">
      <x:c r="A14" s="40" t="str">
        <x:v>Tasa de acierto</x:v>
      </x:c>
      <x:c r="B14" s="21" t="str">
        <x:f>IF($H$6="Revise las fechas del filtro","n/d",IF(B9=0,"n/d",B11/B9))</x:f>
        <x:v>n/d</x:v>
      </x:c>
      <x:c r="C14" s="2"/>
      <x:c r="D14" s="40" t="str">
        <x:v>Salidas por revisar</x:v>
      </x:c>
      <x:c r="E14" s="2" t="n">
        <x:f>COUNTIFS('Exits'!$G$9:$G$608,-1)</x:f>
        <x:v>0</x:v>
      </x:c>
      <x:c r="F14" s="2"/>
      <x:c r="G14" s="2"/>
      <x:c r="H14" s="2"/>
      <x:c r="I14" s="2"/>
      <x:c r="J14" s="2"/>
      <x:c r="K14" s="2"/>
      <x:c r="L14" s="2"/>
    </x:row>
    <x:row r="15" ht="30" customHeight="1">
      <x:c r="A15" s="40" t="str">
        <x:v>Factor de beneficio</x:v>
      </x:c>
      <x:c r="B15" s="22" t="str">
        <x:f>IF($H$6="Revise las fechas del filtro","n/d",IF(B9=0,"n/d",IF(B12=0,"Sin operaciones perdedoras",SUMIFS('Results'!$G$9:$G$208,'Results'!$L$9:$L$208,1,'Results'!$G$9:$G$208,"&gt;0")/-SUMIFS('Results'!$G$9:$G$208,'Results'!$L$9:$L$208,1,'Results'!$G$9:$G$208,"&lt;0"))))</x:f>
        <x:v>n/d</x:v>
      </x:c>
      <x:c r="C15" s="2"/>
      <x:c r="D15" s="40" t="str">
        <x:v>Filas de operaciones usadas</x:v>
      </x:c>
      <x:c r="E15" s="2" t="n">
        <x:f>SUM('Results'!$P$9:$P$208)</x:f>
        <x:v>0</x:v>
      </x:c>
      <x:c r="F15" s="2"/>
      <x:c r="G15" s="2"/>
      <x:c r="H15" s="2"/>
      <x:c r="I15" s="2"/>
      <x:c r="J15" s="2"/>
      <x:c r="K15" s="2"/>
      <x:c r="L15" s="2"/>
    </x:row>
    <x:row r="16" ht="30" customHeight="1">
      <x:c r="A16" s="40" t="str">
        <x:v>P&amp;L neto medio</x:v>
      </x:c>
      <x:c r="B16" s="20" t="str">
        <x:f>IF($H$6="Revise las fechas del filtro","n/d",IF(B9=0,"n/d",B10/B9))</x:f>
        <x:v>n/d</x:v>
      </x:c>
      <x:c r="C16" s="2"/>
      <x:c r="D16" s="40" t="str">
        <x:v>Filas de salidas usadas</x:v>
      </x:c>
      <x:c r="E16" s="2" t="n">
        <x:f>SUM('Exits'!$K$9:$K$608)</x:f>
        <x:v>0</x:v>
      </x:c>
      <x:c r="F16" s="2"/>
      <x:c r="G16" s="2"/>
      <x:c r="H16" s="2"/>
      <x:c r="I16" s="2"/>
      <x:c r="J16" s="2"/>
      <x:c r="K16" s="2"/>
      <x:c r="L16" s="2"/>
    </x:row>
    <x:row r="17" ht="30" customHeight="1">
      <x:c r="A17" s="40" t="str">
        <x:v>Con la base de R elegida</x:v>
      </x:c>
      <x:c r="B17" s="23" t="n">
        <x:f>IF($H$6="Revise las fechas del filtro","n/d",SUM('Results'!$M$9:$M$208))</x:f>
        <x:v>0</x:v>
      </x:c>
      <x:c r="C17" s="2"/>
      <x:c r="D17" s="2"/>
      <x:c r="E17" s="2"/>
      <x:c r="F17" s="2"/>
      <x:c r="G17" s="2"/>
      <x:c r="H17" s="2"/>
      <x:c r="I17" s="2"/>
      <x:c r="J17" s="2"/>
      <x:c r="K17" s="2"/>
      <x:c r="L17" s="2"/>
    </x:row>
    <x:row r="18" ht="30" customHeight="1">
      <x:c r="A18" s="40" t="str">
        <x:v>R medio</x:v>
      </x:c>
      <x:c r="B18" s="24" t="str">
        <x:f>IF($H$6="Revise las fechas del filtro","n/d",IF(B17=0,"n/d",SUMIFS('Results'!$H$9:$H$208,'Results'!$M$9:$M$208,1)/B17))</x:f>
        <x:v>n/d</x:v>
      </x:c>
      <x:c r="C18" s="2"/>
      <x:c r="D18" s="2"/>
      <x:c r="E18" s="2"/>
      <x:c r="F18" s="2"/>
      <x:c r="G18" s="44" t="str">
        <x:f>IF(AND(K4&lt;&gt;"PRICE",K4&lt;&gt;"ALL_IN"),"Elija PRICE o ALL_IN","")</x:f>
      </x:c>
      <x:c r="H18" s="2"/>
      <x:c r="I18" s="2"/>
      <x:c r="J18" s="2"/>
      <x:c r="K18" s="2"/>
      <x:c r="L18" s="2"/>
    </x:row>
    <x:row r="19" ht="21" customHeight="1">
      <x:c r="A19" s="2"/>
      <x:c r="B19" s="2"/>
      <x:c r="C19" s="2"/>
      <x:c r="D19" s="2"/>
      <x:c r="E19" s="2"/>
      <x:c r="F19" s="2"/>
      <x:c r="G19" s="2"/>
      <x:c r="H19" s="2"/>
      <x:c r="I19" s="2"/>
      <x:c r="J19" s="2"/>
      <x:c r="K19" s="2"/>
      <x:c r="L19" s="2"/>
    </x:row>
    <x:row r="20" ht="21" customHeight="1">
      <x:c r="A20" s="25" t="str">
        <x:v>Las celdas amarillas son entradas. Las grises contienen fórmulas. Los códigos se explican en Readme.</x:v>
      </x:c>
      <x:c r="B20" s="2"/>
      <x:c r="C20" s="2"/>
      <x:c r="D20" s="2"/>
      <x:c r="E20" s="2"/>
      <x:c r="F20" s="2"/>
      <x:c r="G20" s="2"/>
      <x:c r="H20" s="2"/>
      <x:c r="I20" s="2"/>
      <x:c r="J20" s="2"/>
      <x:c r="K20" s="2"/>
      <x:c r="L20" s="2"/>
    </x:row>
    <x:row r="21" ht="21" customHeight="1">
      <x:c r="A21" s="2" t="str">
        <x:f>IF($H$6="Revise las fechas del filtro","Revise las fechas del filtro",IF(B9=0,"No hay posiciones completas en este período",""))</x:f>
        <x:v>No hay posiciones completas en este período</x:v>
      </x:c>
      <x:c r="B21" s="2"/>
      <x:c r="C21" s="2"/>
      <x:c r="D21" s="2"/>
      <x:c r="E21" s="2"/>
      <x:c r="F21" s="2"/>
      <x:c r="G21" s="2"/>
      <x:c r="H21" s="2"/>
      <x:c r="I21" s="2"/>
      <x:c r="J21" s="2"/>
      <x:c r="K21" s="2"/>
      <x:c r="L21" s="2"/>
    </x:row>
    <x:row r="22" ht="21" customHeight="1">
      <x:c r="A22" s="25" t="str">
        <x:v>Las celdas amarillas son entradas. Las grises contienen fórmulas. Los códigos se explican en Readme.</x:v>
      </x:c>
      <x:c r="B22" s="2"/>
      <x:c r="C22" s="2"/>
      <x:c r="D22" s="2"/>
      <x:c r="E22" s="2"/>
      <x:c r="F22" s="2"/>
      <x:c r="G22" s="2"/>
      <x:c r="H22" s="2"/>
      <x:c r="I22" s="2"/>
      <x:c r="J22" s="2"/>
      <x:c r="K22" s="2"/>
      <x:c r="L22" s="2"/>
    </x:row>
    <x:row r="23" ht="21" customHeight="1">
      <x:c r="A23" s="25" t="str">
        <x:v>Capacidad: 200 posiciones y 600 salidas. No añada filas fuera del intervalo preparado.</x:v>
      </x:c>
      <x:c r="B23" s="2"/>
      <x:c r="C23" s="2"/>
      <x:c r="D23" s="2"/>
      <x:c r="E23" s="2"/>
      <x:c r="F23" s="2"/>
      <x:c r="G23" s="2"/>
      <x:c r="H23" s="2"/>
      <x:c r="I23" s="2"/>
      <x:c r="J23" s="2"/>
      <x:c r="K23" s="2"/>
      <x:c r="L23" s="2"/>
    </x:row>
    <x:row r="24" ht="21" customHeight="1">
      <x:c r="A24" s="25" t="str">
        <x:v>Todos los importes usan la divisa elegida. Cambiar la etiqueta no convierte los importes.</x:v>
      </x:c>
      <x:c r="B24" s="2"/>
      <x:c r="C24" s="2"/>
      <x:c r="D24" s="2"/>
      <x:c r="E24" s="2"/>
      <x:c r="F24" s="2"/>
      <x:c r="G24" s="2"/>
      <x:c r="H24" s="2"/>
      <x:c r="I24" s="2"/>
      <x:c r="J24" s="2"/>
      <x:c r="K24" s="2"/>
      <x:c r="L24" s="2"/>
    </x:row>
    <x:row r="25" ht="21" customHeight="1">
      <x:c r="A25" s="25" t="str">
        <x:v>Las fechas son valores numéricos en una sola zona. UTC evita ambigüedades por cambios de hora.</x:v>
      </x:c>
      <x:c r="B25" s="2"/>
      <x:c r="C25" s="2"/>
      <x:c r="D25" s="2"/>
      <x:c r="E25" s="2"/>
      <x:c r="F25" s="2"/>
      <x:c r="G25" s="2"/>
      <x:c r="H25" s="2"/>
      <x:c r="I25" s="2"/>
      <x:c r="J25" s="2"/>
      <x:c r="K25" s="2"/>
      <x:c r="L25" s="2"/>
    </x:row>
    <x:row r="26" ht="21" customHeight="1">
      <x:c r="A26" s="25" t="str">
        <x:v>R usa la base seleccionada. El riesgo ausente no elimina un resultado monetario válido.</x:v>
      </x:c>
      <x:c r="B26" s="2"/>
      <x:c r="C26" s="2"/>
      <x:c r="D26" s="2"/>
      <x:c r="E26" s="2"/>
      <x:c r="F26" s="2"/>
      <x:c r="G26" s="2"/>
      <x:c r="H26" s="2"/>
      <x:c r="I26" s="2"/>
      <x:c r="J26" s="2"/>
      <x:c r="K26" s="2"/>
      <x:c r="L26" s="2"/>
    </x:row>
    <x:row r="27" ht="21" customHeight="1">
      <x:c r="A27" s="25" t="str">
        <x:v>El período depende del último cierre e incluye todas las salidas y los costes de la posición seleccionada.</x:v>
      </x:c>
      <x:c r="B27" s="2"/>
      <x:c r="C27" s="2"/>
      <x:c r="D27" s="2"/>
      <x:c r="E27" s="2"/>
      <x:c r="F27" s="2"/>
      <x:c r="G27" s="2"/>
      <x:c r="H27" s="2"/>
      <x:c r="I27" s="2"/>
      <x:c r="J27" s="2"/>
      <x:c r="K27" s="2"/>
      <x:c r="L27" s="2"/>
    </x:row>
    <x:row r="28" ht="21" customHeight="1">
      <x:c r="A28" s="25" t="str">
        <x:v>El P&amp;L neto es el resultado de las operaciones, no la rentabilidad de la cuenta. Excluya depósitos y retiradas.</x:v>
      </x:c>
      <x:c r="B28" s="2"/>
      <x:c r="C28" s="2"/>
      <x:c r="D28" s="2"/>
      <x:c r="E28" s="2"/>
      <x:c r="F28" s="2"/>
      <x:c r="G28" s="2"/>
      <x:c r="H28" s="2"/>
      <x:c r="I28" s="2"/>
      <x:c r="J28" s="2"/>
      <x:c r="K28" s="2"/>
      <x:c r="L28" s="2"/>
    </x:row>
    <x:row r="29" ht="21" customHeight="1">
      <x:c r="A29" s="25" t="str">
        <x:v>Los recuentos de R usan el período elegido; los demás, todos los registros.</x:v>
      </x:c>
      <x:c r="B29" s="2"/>
      <x:c r="C29" s="2"/>
      <x:c r="D29" s="2"/>
      <x:c r="E29" s="2"/>
      <x:c r="F29" s="2"/>
      <x:c r="G29" s="2"/>
      <x:c r="H29" s="2"/>
      <x:c r="I29" s="2"/>
      <x:c r="J29" s="2"/>
      <x:c r="K29" s="2"/>
      <x:c r="L29" s="2"/>
    </x:row>
    <x:row r="30" ht="21" customHeight="1">
      <x:c r="A30" s="2"/>
      <x:c r="B30" s="2"/>
      <x:c r="C30" s="2"/>
      <x:c r="D30" s="2"/>
      <x:c r="E30" s="2"/>
      <x:c r="F30" s="2"/>
      <x:c r="G30" s="2"/>
      <x:c r="H30" s="2"/>
      <x:c r="I30" s="2"/>
      <x:c r="J30" s="2"/>
      <x:c r="K30" s="2"/>
      <x:c r="L30" s="2"/>
    </x:row>
  </x:sheetData>
  <x:conditionalFormatting sqref="E11:E14">
    <x:cfRule type="cellIs" dxfId="2" priority="1" operator="greaterThan">
      <x:formula>0</x:formula>
    </x:cfRule>
  </x:conditionalFormatting>
  <x:dataValidations count="2">
    <x:dataValidation type="list" sqref="H4">
      <x:formula1>"NET,GROSS"</x:formula1>
    </x:dataValidation>
    <x:dataValidation type="list" sqref="K4">
      <x:formula1>"PRICE,ALL_IN"</x:formula1>
    </x:dataValidation>
  </x:dataValidations>
  <x:pageMargins left="0.7" right="0.7" top="0.75" bottom="0.75" header="0.3" footer="0.3"/>
</x:worksheet>
</file>

<file path=xl/worksheets/sheet2.xml><?xml version="1.0" encoding="utf-8"?>
<x:worksheet xmlns:x="http://schemas.openxmlformats.org/spreadsheetml/2006/main">
  <x:sheetPr>
    <x:tabColor rgb="FF6686A5"/>
  </x:sheetPr>
  <x:sheetViews>
    <x:sheetView showGridLines="0" workbookViewId="0">
      <x:pane xSplit="1" ySplit="8" topLeftCell="B9" activePane="bottomRight" state="frozen"/>
    </x:sheetView>
  </x:sheetViews>
  <x:sheetFormatPr defaultRowHeight="15"/>
  <x:cols>
    <x:col min="1" max="1" width="20" hidden="0" customWidth="1"/>
    <x:col min="2" max="2" width="25" hidden="0" customWidth="1"/>
    <x:col min="3" max="3" width="50" hidden="0" customWidth="1"/>
    <x:col min="4" max="4" width="20" hidden="0" customWidth="1"/>
    <x:col min="5" max="5" width="24" hidden="0" customWidth="1"/>
    <x:col min="6" max="6" width="18" hidden="0" customWidth="1"/>
    <x:col min="7" max="7" width="18" hidden="0" customWidth="1"/>
    <x:col min="8" max="8" width="18" hidden="0" customWidth="1"/>
    <x:col min="9" max="9" width="35" hidden="0" customWidth="1"/>
    <x:col min="10" max="10" width="20"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1" customHeight="1">
      <x:c r="A1" s="2"/>
      <x:c r="B1" s="2"/>
      <x:c r="C1" s="2"/>
      <x:c r="D1" s="2"/>
      <x:c r="E1" s="2"/>
      <x:c r="F1" s="2"/>
      <x:c r="G1" s="2"/>
      <x:c r="H1" s="2"/>
      <x:c r="I1" s="2"/>
      <x:c r="J1" s="2"/>
      <x:c r="K1" s="2"/>
      <x:c r="L1" s="2"/>
      <x:c r="M1" s="2"/>
      <x:c r="N1" s="2"/>
      <x:c r="O1" s="2"/>
      <x:c r="P1" s="2"/>
    </x:row>
    <x:row r="2" ht="30" customHeight="1">
      <x:c r="A2" s="4" t="str">
        <x:v>Resultados</x:v>
      </x:c>
      <x:c r="B2" s="5"/>
      <x:c r="C2" s="5"/>
      <x:c r="D2" s="5"/>
      <x:c r="E2" s="5"/>
      <x:c r="F2" s="5"/>
      <x:c r="G2" s="5"/>
      <x:c r="H2" s="5"/>
      <x:c r="I2" s="5"/>
      <x:c r="J2" s="5"/>
      <x:c r="K2" s="5"/>
      <x:c r="L2" s="5"/>
      <x:c r="M2" s="2"/>
      <x:c r="N2" s="2"/>
      <x:c r="O2" s="2"/>
      <x:c r="P2" s="2"/>
    </x:row>
    <x:row r="3" ht="21" customHeight="1">
      <x:c r="A3" s="2"/>
      <x:c r="B3" s="2"/>
      <x:c r="C3" s="2"/>
      <x:c r="D3" s="2"/>
      <x:c r="E3" s="2"/>
      <x:c r="F3" s="2"/>
      <x:c r="G3" s="2"/>
      <x:c r="H3" s="2"/>
      <x:c r="I3" s="2"/>
      <x:c r="J3" s="2"/>
      <x:c r="K3" s="2"/>
      <x:c r="L3" s="2"/>
      <x:c r="M3" s="2"/>
      <x:c r="N3" s="2"/>
      <x:c r="O3" s="2"/>
      <x:c r="P3" s="2"/>
    </x:row>
    <x:row r="4" ht="21" customHeight="1">
      <x:c r="A4" s="25" t="str">
        <x:v>R usa la base seleccionada. El riesgo ausente no elimina un resultado monetario válido.</x:v>
      </x:c>
      <x:c r="B4" s="2"/>
      <x:c r="C4" s="2"/>
      <x:c r="D4" s="2"/>
      <x:c r="E4" s="2"/>
      <x:c r="F4" s="2"/>
      <x:c r="G4" s="2"/>
      <x:c r="H4" s="2"/>
      <x:c r="I4" s="2"/>
      <x:c r="J4" s="2"/>
      <x:c r="K4" s="2"/>
      <x:c r="L4" s="2"/>
      <x:c r="M4" s="2"/>
      <x:c r="N4" s="2"/>
      <x:c r="O4" s="2"/>
      <x:c r="P4" s="2"/>
    </x:row>
    <x:row r="5" ht="21" customHeight="1">
      <x:c r="A5" s="25" t="str">
        <x:v>El período depende del último cierre e incluye todas las salidas y los costes de la posición seleccionada.</x:v>
      </x:c>
      <x:c r="B5" s="2"/>
      <x:c r="C5" s="2"/>
      <x:c r="D5" s="2"/>
      <x:c r="E5" s="2"/>
      <x:c r="F5" s="2"/>
      <x:c r="G5" s="2"/>
      <x:c r="H5" s="2"/>
      <x:c r="I5" s="2"/>
      <x:c r="J5" s="2"/>
      <x:c r="K5" s="2"/>
      <x:c r="L5" s="2"/>
      <x:c r="M5" s="2"/>
      <x:c r="N5" s="2"/>
      <x:c r="O5" s="2"/>
      <x:c r="P5" s="2"/>
    </x:row>
    <x:row r="6" ht="21" customHeight="1">
      <x:c r="A6" s="25" t="str">
        <x:v>Las celdas amarillas son entradas. Las grises contienen fórmulas. Los códigos se explican en Readme.</x:v>
      </x:c>
      <x:c r="B6" s="2"/>
      <x:c r="C6" s="2"/>
      <x:c r="D6" s="2"/>
      <x:c r="E6" s="2"/>
      <x:c r="F6" s="2"/>
      <x:c r="G6" s="2"/>
      <x:c r="H6" s="2"/>
      <x:c r="I6" s="2"/>
      <x:c r="J6" s="2"/>
      <x:c r="K6" s="2"/>
      <x:c r="L6" s="2"/>
      <x:c r="M6" s="2"/>
      <x:c r="N6" s="2"/>
      <x:c r="O6" s="2"/>
      <x:c r="P6" s="2"/>
    </x:row>
    <x:row r="7" ht="21" customHeight="1">
      <x:c r="A7" s="2"/>
      <x:c r="B7" s="2"/>
      <x:c r="C7" s="2"/>
      <x:c r="D7" s="2"/>
      <x:c r="E7" s="2"/>
      <x:c r="F7" s="2"/>
      <x:c r="G7" s="2"/>
      <x:c r="H7" s="2"/>
      <x:c r="I7" s="2"/>
      <x:c r="J7" s="2"/>
      <x:c r="K7" s="2"/>
      <x:c r="L7" s="2"/>
      <x:c r="M7" s="2"/>
      <x:c r="N7" s="2"/>
      <x:c r="O7" s="2"/>
      <x:c r="P7" s="2"/>
    </x:row>
    <x:row r="8" ht="46" customHeight="1">
      <x:c r="A8" s="18" t="str">
        <x:v>ID de operación</x:v>
      </x:c>
      <x:c r="B8" s="28" t="str">
        <x:v>Estado de posición</x:v>
      </x:c>
      <x:c r="C8" s="28" t="str">
        <x:v>Qué revisar</x:v>
      </x:c>
      <x:c r="D8" s="28" t="str">
        <x:v>Cantidad cerrada</x:v>
      </x:c>
      <x:c r="E8" s="28" t="str">
        <x:v>Último cierre</x:v>
      </x:c>
      <x:c r="F8" s="28" t="str">
        <x:v>P&amp;L bruto</x:v>
      </x:c>
      <x:c r="G8" s="28" t="str">
        <x:v>P&amp;L neto</x:v>
      </x:c>
      <x:c r="H8" s="28" t="str">
        <x:v>Múltiplo de R</x:v>
      </x:c>
      <x:c r="I8" s="28" t="str">
        <x:v>Registro del riesgo</x:v>
      </x:c>
      <x:c r="J8" s="19" t="str">
        <x:v>Período</x:v>
      </x:c>
      <x:c r="K8" s="18" t="str">
        <x:v>Código de estado</x:v>
      </x:c>
      <x:c r="L8" s="28" t="str">
        <x:v>En período</x:v>
      </x:c>
      <x:c r="M8" s="28" t="str">
        <x:v>R seleccionado</x:v>
      </x:c>
      <x:c r="N8" s="28" t="str">
        <x:v>R válido</x:v>
      </x:c>
      <x:c r="O8" s="28" t="str">
        <x:v>Número de salidas</x:v>
      </x:c>
      <x:c r="P8" s="19" t="str">
        <x:v>Fila activa</x:v>
      </x:c>
    </x:row>
    <x:row r="9" ht="52" customHeight="1">
      <x:c r="A9" s="29" t="str">
        <x:f>IF(P9=0,"",IF('Trades'!A9="","[Trades "&amp;ROW()&amp;"]",'Trades'!A9))</x:f>
      </x:c>
      <x:c r="B9" s="33" t="str">
        <x:f>IF(K9=0,"",CHOOSE(K9,"Completa","Abierta","Incompleta / no válida","No admitida"))</x:f>
      </x:c>
      <x:c r="C9" s="33" t="str">
        <x:f>IF(P9=0,"",IF('Trades'!I9="UNSUPPORTED","No se admiten aumentos ni inversiones de posición",IF('Trades'!A9="","Introduzca el ID de operación",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ID: texto que empiece por A–Z, hasta 64 caracteres; sin *, ?, ~, =, &lt; ni &gt;. Ejemplo: T-001.",IF(COUNTIFS('Trades'!$A$9:$A$208,'Trades'!A9)&lt;&gt;1,"ID de operación duplicado",IF('Trades'!B9="","Indique el instrumento",IF(AND('Trades'!C9&lt;&gt;"LONG",'Trades'!C9&lt;&gt;"SHORT"),"Elija LONG o SHORT",IF(NOT(ISNUMBER('Trades'!D9)),"Introduzca una fecha y hora de apertura válidas",IF(OR('Trades'!D9&lt;1,'Trades'!D9&gt;2958465),"Introduzca una fecha y hora de apertura válidas",IF(NOT(ISNUMBER('Trades'!E9)),"Indique una cantidad inicial positiva",IF(OR('Trades'!E9&lt;=0,'Trades'!E9&gt;1000000,ROUND('Trades'!E9,8)&lt;&gt;'Trades'!E9),"Indique una cantidad inicial positiva",IF('Trades'!F9="","Indique la unidad de cantidad",IF(AND('Trades'!I9&lt;&gt;"OPEN",'Trades'!I9&lt;&gt;"CLOSED"),"Elija OPEN o CLOSED",IF(AND('Trades'!J9&lt;&gt;"NET",'Trades'!J9&lt;&gt;"GROSS"),"Elija NET o GROSS",IF(COUNTIFS('Exits'!$B$9:$B$608,'Trades'!A9,'Exits'!$G$9:$G$608,-1)&gt;0,"Revise las salidas vinculadas",IF(D9&gt;'Trades'!E9,"La cantidad cerrada supera la inicial",IF(AND('Trades'!I9="OPEN",D9='Trades'!E9),"OPEN contradice un saldo de cantidad nulo",IF('Trades'!I9="OPEN","",IF(O9=0,"Añada un cierre en Exits",IF(D9&lt;&gt;'Trades'!E9,"CLOSED requiere cerrar toda la cantidad",IF(AND('Trades'!J9="NET",NOT(ISNUMBER('Trades'!L9))),"Introduzca el neto conciliado de toda la posición",IF(AND('Trades'!J9="NET",'Trades'!K9&lt;&gt;"YES"),"Confirme que el neto abarca toda la posición",IF(IF('Trades'!J9="NET",IF('Trades'!M9="",FALSE,IF(NOT(ISNUMBER('Trades'!M9)),TRUE,OR('Trades'!M9&lt;0,'Trades'!M9&gt;1000000000,ROUND('Trades'!M9,2)&lt;&gt;'Trades'!M9))),FALSE),"Importes: hasta 2 decimales; valor absoluto de entrada ≤ 1.000.000.000.",IF(IF('Trades'!J9="NET",IF('Trades'!N9="",FALSE,IF(NOT(ISNUMBER('Trades'!N9)),TRUE,OR('Trades'!N9&lt;0,'Trades'!N9&gt;1000000000,ROUND('Trades'!N9,2)&lt;&gt;'Trades'!N9))),FALSE),"Importes: hasta 2 decimales; valor absoluto de entrada ≤ 1.000.000.000.",IF(IF('Trades'!J9="NET",IF('Trades'!O9="",FALSE,IF(NOT(ISNUMBER('Trades'!O9)),TRUE,OR(ABS('Trades'!O9)&gt;1000000000,ROUND('Trades'!O9,2)&lt;&gt;'Trades'!O9))),FALSE),"Importes: hasta 2 decimales; valor absoluto de entrada ≤ 1.000.000.000.",IF(AND('Trades'!J9="GROSS",NOT(ISNUMBER('Trades'!M9))),"Indique la comisión, incluso si es cero",IF(AND('Trades'!J9="GROSS",'Trades'!M9&lt;0),"La comisión no puede ser negativa",IF(AND('Trades'!J9="GROSS",NOT(ISNUMBER('Trades'!N9))),"Indique otros cargos, incluso si son cero",IF(AND('Trades'!J9="GROSS",'Trades'!N9&lt;0),"Los cargos no pueden ser negativos",IF(AND('Trades'!J9="GROSS",NOT(ISNUMBER('Trades'!O9))),"Indique la financiación con signo, incluido cero",IF(AND('Trades'!J9="GROSS",NOT(ISNUMBER(F9))),"Indique el P&amp;L bruto de cada salida",IF(IF('Trades'!J9="NET",OR(ABS('Trades'!L9)&gt;1000000000,ROUND('Trades'!L9,2)&lt;&gt;'Trades'!L9),FALSE),"Importes: hasta 2 decimales; valor absoluto de entrada ≤ 1.000.000.000.",IF(IF('Trades'!J9="GROSS",OR(ABS('Trades'!M9)&gt;1000000000,ABS('Trades'!N9)&gt;1000000000,ABS('Trades'!O9)&gt;1000000000,ROUND('Trades'!M9,2)&lt;&gt;'Trades'!M9,ROUND('Trades'!N9,2)&lt;&gt;'Trades'!N9,ROUND('Trades'!O9,2)&lt;&gt;'Trades'!O9),FALSE),"Importes: hasta 2 decimales; valor absoluto de entrada ≤ 1.000.000.000.",IF(AND('Trades'!G9&lt;&gt;"",OR(NOT(ISNUMBER('Trades'!G9)),'Trades'!G9&lt;=0)),"Indique un precio positivo o deje la celda vacía",IF(AND('Trades'!H9&lt;&gt;"",OR(NOT(ISNUMBER('Trades'!H9)),'Trades'!H9&lt;=0)),"Indique un precio positivo o deje la celda vacía","")))))))))))))))))))))))))))))))))))</x:f>
      </x:c>
      <x:c r="D9" s="31" t="str">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d",ROUND(SUMIFS('Exits'!$I$9:$I$608,'Exits'!$B$9:$B$608,'Trades'!A9),8)))</x:f>
      </x:c>
      <x:c r="E9" s="32" t="str">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d",IF(OR(O9=0,COUNTIFS('Exits'!$B$9:$B$608,'Trades'!A9,'Exits'!$G$9:$G$608,-1)&gt;0),"n/d",_xlfn.MAXIFS('Exits'!$C$9:$C$608,'Exits'!$B$9:$B$608,'Trades'!A9))))</x:f>
      </x:c>
      <x:c r="F9" s="30" t="str">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n/d",IF(AND(O9&gt;0,SUMIFS('Exits'!$J$9:$J$608,'Exits'!$B$9:$B$608,'Trades'!A9)=O9),ROUND(SUMIFS('Exits'!$F$9:$F$608,'Exits'!$B$9:$B$608,'Trades'!A9),2),"n/d")))</x:f>
      </x:c>
      <x:c r="G9" s="30" t="str">
        <x:f>IF(P9=0,"",IF(K9&lt;&gt;1,"n/d",IF('Trades'!J9="NET",'Trades'!L9,ROUND(F9-'Trades'!M9-'Trades'!N9+'Trades'!O9,2))))</x:f>
      </x:c>
      <x:c r="H9" s="31" t="str">
        <x:f>IF(P9=0,"",IF(N9=1,G9/'Trades'!P9,"n/d"))</x:f>
      </x:c>
      <x:c r="I9" s="33" t="str">
        <x:f>IF(P9=0,"",IF(K9&lt;&gt;1,"Posición sin completar",IF(NOT(ISNUMBER('Trades'!P9)),"Riesgo ausente o no válido: positivo, ≤ 1.000.000.000 y hasta 2 decimales.",IF(OR('Trades'!P9&lt;=0,'Trades'!P9&gt;1000000000,ROUND('Trades'!P9,2)&lt;&gt;'Trades'!P9),"Riesgo ausente o no válido: positivo, ≤ 1.000.000.000 y hasta 2 decimales.",IF(AND('Trades'!Q9&lt;&gt;"PRICE",'Trades'!Q9&lt;&gt;"ALL_IN"),"Elija PRICE o ALL_IN",IF('Trades'!Q9&lt;&gt;'Summary'!$K$4,"Otra base seleccionada","Registrado"))))))</x:f>
      </x:c>
      <x:c r="J9" s="33" t="str">
        <x:f>IF(P9=0,"",IF('Summary'!$H$6="Revise las fechas del filtro","Revise las fechas del filtro",IF(L9=1,"Incluida",IF(K9=1,"Fuera del período","No incluida"))))</x:f>
      </x:c>
      <x:c r="K9" s="29" t="n">
        <x:f>IF(P9=0,0,IF('Trades'!I9="UNSUPPORTED",4,IF(C9&lt;&gt;"",3,IF('Trades'!I9="OPEN",2,1))))</x:f>
        <x:v>0</x:v>
      </x:c>
      <x:c r="L9" s="29" t="n">
        <x:f>IF(OR(K9&lt;&gt;1,'Summary'!$H$6="Revise las fechas del filtro"),0,IF(AND(OR('Summary'!$B$6="",E9&gt;='Summary'!$B$6),OR('Summary'!$E$6="",E9&lt;'Summary'!$E$6+1)),1,0))</x:f>
        <x:v>0</x:v>
      </x:c>
      <x:c r="M9" s="29" t="n">
        <x:f>IF(AND(L9=1,N9=1,'Trades'!Q9='Summary'!$K$4),1,0)</x:f>
        <x:v>0</x:v>
      </x:c>
      <x:c r="N9" s="29" t="n">
        <x:f>IF(K9&lt;&gt;1,0,IF(NOT(ISNUMBER('Trades'!P9)),0,IF(AND('Trades'!P9&gt;0,'Trades'!P9&lt;=1000000000,ROUND('Trades'!P9,2)='Trades'!P9,OR('Trades'!Q9="PRICE",'Trades'!Q9="ALL_IN")),1,0)))</x:f>
        <x:v>0</x:v>
      </x:c>
      <x:c r="O9" s="29" t="n">
        <x:f>IF(P9=0,0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0,COUNTIFS('Exits'!$B$9:$B$608,'Trades'!A9,'Exits'!$K$9:$K$608,1)))</x:f>
        <x:v>0</x:v>
      </x:c>
      <x:c r="P9" s="29" t="n">
        <x:f>IF(COUNTA('Trades'!A9:I9,'Trades'!K9:T9)=0,0,1)</x:f>
        <x:v>0</x:v>
      </x:c>
    </x:row>
    <x:row r="10" ht="52" customHeight="1">
      <x:c r="A10" s="29" t="str">
        <x:f>IF(P10=0,"",IF('Trades'!A10="","[Trades "&amp;ROW()&amp;"]",'Trades'!A10))</x:f>
      </x:c>
      <x:c r="B10" s="33" t="str">
        <x:f>IF(K10=0,"",CHOOSE(K10,"Completa","Abierta","Incompleta / no válida","No admitida"))</x:f>
      </x:c>
      <x:c r="C10" s="33" t="str">
        <x:f>IF(P10=0,"",IF('Trades'!I10="UNSUPPORTED","No se admiten aumentos ni inversiones de posición",IF('Trades'!A10="","Introduzca el ID de operación",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ID: texto que empiece por A–Z, hasta 64 caracteres; sin *, ?, ~, =, &lt; ni &gt;. Ejemplo: T-001.",IF(COUNTIFS('Trades'!$A$9:$A$208,'Trades'!A10)&lt;&gt;1,"ID de operación duplicado",IF('Trades'!B10="","Indique el instrumento",IF(AND('Trades'!C10&lt;&gt;"LONG",'Trades'!C10&lt;&gt;"SHORT"),"Elija LONG o SHORT",IF(NOT(ISNUMBER('Trades'!D10)),"Introduzca una fecha y hora de apertura válidas",IF(OR('Trades'!D10&lt;1,'Trades'!D10&gt;2958465),"Introduzca una fecha y hora de apertura válidas",IF(NOT(ISNUMBER('Trades'!E10)),"Indique una cantidad inicial positiva",IF(OR('Trades'!E10&lt;=0,'Trades'!E10&gt;1000000,ROUND('Trades'!E10,8)&lt;&gt;'Trades'!E10),"Indique una cantidad inicial positiva",IF('Trades'!F10="","Indique la unidad de cantidad",IF(AND('Trades'!I10&lt;&gt;"OPEN",'Trades'!I10&lt;&gt;"CLOSED"),"Elija OPEN o CLOSED",IF(AND('Trades'!J10&lt;&gt;"NET",'Trades'!J10&lt;&gt;"GROSS"),"Elija NET o GROSS",IF(COUNTIFS('Exits'!$B$9:$B$608,'Trades'!A10,'Exits'!$G$9:$G$608,-1)&gt;0,"Revise las salidas vinculadas",IF(D10&gt;'Trades'!E10,"La cantidad cerrada supera la inicial",IF(AND('Trades'!I10="OPEN",D10='Trades'!E10),"OPEN contradice un saldo de cantidad nulo",IF('Trades'!I10="OPEN","",IF(O10=0,"Añada un cierre en Exits",IF(D10&lt;&gt;'Trades'!E10,"CLOSED requiere cerrar toda la cantidad",IF(AND('Trades'!J10="NET",NOT(ISNUMBER('Trades'!L10))),"Introduzca el neto conciliado de toda la posición",IF(AND('Trades'!J10="NET",'Trades'!K10&lt;&gt;"YES"),"Confirme que el neto abarca toda la posición",IF(IF('Trades'!J10="NET",IF('Trades'!M10="",FALSE,IF(NOT(ISNUMBER('Trades'!M10)),TRUE,OR('Trades'!M10&lt;0,'Trades'!M10&gt;1000000000,ROUND('Trades'!M10,2)&lt;&gt;'Trades'!M10))),FALSE),"Importes: hasta 2 decimales; valor absoluto de entrada ≤ 1.000.000.000.",IF(IF('Trades'!J10="NET",IF('Trades'!N10="",FALSE,IF(NOT(ISNUMBER('Trades'!N10)),TRUE,OR('Trades'!N10&lt;0,'Trades'!N10&gt;1000000000,ROUND('Trades'!N10,2)&lt;&gt;'Trades'!N10))),FALSE),"Importes: hasta 2 decimales; valor absoluto de entrada ≤ 1.000.000.000.",IF(IF('Trades'!J10="NET",IF('Trades'!O10="",FALSE,IF(NOT(ISNUMBER('Trades'!O10)),TRUE,OR(ABS('Trades'!O10)&gt;1000000000,ROUND('Trades'!O10,2)&lt;&gt;'Trades'!O10))),FALSE),"Importes: hasta 2 decimales; valor absoluto de entrada ≤ 1.000.000.000.",IF(AND('Trades'!J10="GROSS",NOT(ISNUMBER('Trades'!M10))),"Indique la comisión, incluso si es cero",IF(AND('Trades'!J10="GROSS",'Trades'!M10&lt;0),"La comisión no puede ser negativa",IF(AND('Trades'!J10="GROSS",NOT(ISNUMBER('Trades'!N10))),"Indique otros cargos, incluso si son cero",IF(AND('Trades'!J10="GROSS",'Trades'!N10&lt;0),"Los cargos no pueden ser negativos",IF(AND('Trades'!J10="GROSS",NOT(ISNUMBER('Trades'!O10))),"Indique la financiación con signo, incluido cero",IF(AND('Trades'!J10="GROSS",NOT(ISNUMBER(F10))),"Indique el P&amp;L bruto de cada salida",IF(IF('Trades'!J10="NET",OR(ABS('Trades'!L10)&gt;1000000000,ROUND('Trades'!L10,2)&lt;&gt;'Trades'!L10),FALSE),"Importes: hasta 2 decimales; valor absoluto de entrada ≤ 1.000.000.000.",IF(IF('Trades'!J10="GROSS",OR(ABS('Trades'!M10)&gt;1000000000,ABS('Trades'!N10)&gt;1000000000,ABS('Trades'!O10)&gt;1000000000,ROUND('Trades'!M10,2)&lt;&gt;'Trades'!M10,ROUND('Trades'!N10,2)&lt;&gt;'Trades'!N10,ROUND('Trades'!O10,2)&lt;&gt;'Trades'!O10),FALSE),"Importes: hasta 2 decimales; valor absoluto de entrada ≤ 1.000.000.000.",IF(AND('Trades'!G10&lt;&gt;"",OR(NOT(ISNUMBER('Trades'!G10)),'Trades'!G10&lt;=0)),"Indique un precio positivo o deje la celda vacía",IF(AND('Trades'!H10&lt;&gt;"",OR(NOT(ISNUMBER('Trades'!H10)),'Trades'!H10&lt;=0)),"Indique un precio positivo o deje la celda vacía","")))))))))))))))))))))))))))))))))))</x:f>
      </x:c>
      <x:c r="D10" s="31" t="str">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d",ROUND(SUMIFS('Exits'!$I$9:$I$608,'Exits'!$B$9:$B$608,'Trades'!A10),8)))</x:f>
      </x:c>
      <x:c r="E10" s="32" t="str">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d",IF(OR(O10=0,COUNTIFS('Exits'!$B$9:$B$608,'Trades'!A10,'Exits'!$G$9:$G$608,-1)&gt;0),"n/d",_xlfn.MAXIFS('Exits'!$C$9:$C$608,'Exits'!$B$9:$B$608,'Trades'!A10))))</x:f>
      </x:c>
      <x:c r="F10" s="30" t="str">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n/d",IF(AND(O10&gt;0,SUMIFS('Exits'!$J$9:$J$608,'Exits'!$B$9:$B$608,'Trades'!A10)=O10),ROUND(SUMIFS('Exits'!$F$9:$F$608,'Exits'!$B$9:$B$608,'Trades'!A10),2),"n/d")))</x:f>
      </x:c>
      <x:c r="G10" s="30" t="str">
        <x:f>IF(P10=0,"",IF(K10&lt;&gt;1,"n/d",IF('Trades'!J10="NET",'Trades'!L10,ROUND(F10-'Trades'!M10-'Trades'!N10+'Trades'!O10,2))))</x:f>
      </x:c>
      <x:c r="H10" s="31" t="str">
        <x:f>IF(P10=0,"",IF(N10=1,G10/'Trades'!P10,"n/d"))</x:f>
      </x:c>
      <x:c r="I10" s="33" t="str">
        <x:f>IF(P10=0,"",IF(K10&lt;&gt;1,"Posición sin completar",IF(NOT(ISNUMBER('Trades'!P10)),"Riesgo ausente o no válido: positivo, ≤ 1.000.000.000 y hasta 2 decimales.",IF(OR('Trades'!P10&lt;=0,'Trades'!P10&gt;1000000000,ROUND('Trades'!P10,2)&lt;&gt;'Trades'!P10),"Riesgo ausente o no válido: positivo, ≤ 1.000.000.000 y hasta 2 decimales.",IF(AND('Trades'!Q10&lt;&gt;"PRICE",'Trades'!Q10&lt;&gt;"ALL_IN"),"Elija PRICE o ALL_IN",IF('Trades'!Q10&lt;&gt;'Summary'!$K$4,"Otra base seleccionada","Registrado"))))))</x:f>
      </x:c>
      <x:c r="J10" s="33" t="str">
        <x:f>IF(P10=0,"",IF('Summary'!$H$6="Revise las fechas del filtro","Revise las fechas del filtro",IF(L10=1,"Incluida",IF(K10=1,"Fuera del período","No incluida"))))</x:f>
      </x:c>
      <x:c r="K10" s="29" t="n">
        <x:f>IF(P10=0,0,IF('Trades'!I10="UNSUPPORTED",4,IF(C10&lt;&gt;"",3,IF('Trades'!I10="OPEN",2,1))))</x:f>
        <x:v>0</x:v>
      </x:c>
      <x:c r="L10" s="29" t="n">
        <x:f>IF(OR(K10&lt;&gt;1,'Summary'!$H$6="Revise las fechas del filtro"),0,IF(AND(OR('Summary'!$B$6="",E10&gt;='Summary'!$B$6),OR('Summary'!$E$6="",E10&lt;'Summary'!$E$6+1)),1,0))</x:f>
        <x:v>0</x:v>
      </x:c>
      <x:c r="M10" s="29" t="n">
        <x:f>IF(AND(L10=1,N10=1,'Trades'!Q10='Summary'!$K$4),1,0)</x:f>
        <x:v>0</x:v>
      </x:c>
      <x:c r="N10" s="29" t="n">
        <x:f>IF(K10&lt;&gt;1,0,IF(NOT(ISNUMBER('Trades'!P10)),0,IF(AND('Trades'!P10&gt;0,'Trades'!P10&lt;=1000000000,ROUND('Trades'!P10,2)='Trades'!P10,OR('Trades'!Q10="PRICE",'Trades'!Q10="ALL_IN")),1,0)))</x:f>
        <x:v>0</x:v>
      </x:c>
      <x:c r="O10" s="29" t="n">
        <x:f>IF(P10=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0,COUNTIFS('Exits'!$B$9:$B$608,'Trades'!A10,'Exits'!$K$9:$K$608,1)))</x:f>
        <x:v>0</x:v>
      </x:c>
      <x:c r="P10" s="29" t="n">
        <x:f>IF(COUNTA('Trades'!A10:I10,'Trades'!K10:T10)=0,0,1)</x:f>
        <x:v>0</x:v>
      </x:c>
    </x:row>
    <x:row r="11" ht="52" customHeight="1">
      <x:c r="A11" s="29" t="str">
        <x:f>IF(P11=0,"",IF('Trades'!A11="","[Trades "&amp;ROW()&amp;"]",'Trades'!A11))</x:f>
      </x:c>
      <x:c r="B11" s="33" t="str">
        <x:f>IF(K11=0,"",CHOOSE(K11,"Completa","Abierta","Incompleta / no válida","No admitida"))</x:f>
      </x:c>
      <x:c r="C11" s="33" t="str">
        <x:f>IF(P11=0,"",IF('Trades'!I11="UNSUPPORTED","No se admiten aumentos ni inversiones de posición",IF('Trades'!A11="","Introduzca el ID de operación",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ID: texto que empiece por A–Z, hasta 64 caracteres; sin *, ?, ~, =, &lt; ni &gt;. Ejemplo: T-001.",IF(COUNTIFS('Trades'!$A$9:$A$208,'Trades'!A11)&lt;&gt;1,"ID de operación duplicado",IF('Trades'!B11="","Indique el instrumento",IF(AND('Trades'!C11&lt;&gt;"LONG",'Trades'!C11&lt;&gt;"SHORT"),"Elija LONG o SHORT",IF(NOT(ISNUMBER('Trades'!D11)),"Introduzca una fecha y hora de apertura válidas",IF(OR('Trades'!D11&lt;1,'Trades'!D11&gt;2958465),"Introduzca una fecha y hora de apertura válidas",IF(NOT(ISNUMBER('Trades'!E11)),"Indique una cantidad inicial positiva",IF(OR('Trades'!E11&lt;=0,'Trades'!E11&gt;1000000,ROUND('Trades'!E11,8)&lt;&gt;'Trades'!E11),"Indique una cantidad inicial positiva",IF('Trades'!F11="","Indique la unidad de cantidad",IF(AND('Trades'!I11&lt;&gt;"OPEN",'Trades'!I11&lt;&gt;"CLOSED"),"Elija OPEN o CLOSED",IF(AND('Trades'!J11&lt;&gt;"NET",'Trades'!J11&lt;&gt;"GROSS"),"Elija NET o GROSS",IF(COUNTIFS('Exits'!$B$9:$B$608,'Trades'!A11,'Exits'!$G$9:$G$608,-1)&gt;0,"Revise las salidas vinculadas",IF(D11&gt;'Trades'!E11,"La cantidad cerrada supera la inicial",IF(AND('Trades'!I11="OPEN",D11='Trades'!E11),"OPEN contradice un saldo de cantidad nulo",IF('Trades'!I11="OPEN","",IF(O11=0,"Añada un cierre en Exits",IF(D11&lt;&gt;'Trades'!E11,"CLOSED requiere cerrar toda la cantidad",IF(AND('Trades'!J11="NET",NOT(ISNUMBER('Trades'!L11))),"Introduzca el neto conciliado de toda la posición",IF(AND('Trades'!J11="NET",'Trades'!K11&lt;&gt;"YES"),"Confirme que el neto abarca toda la posición",IF(IF('Trades'!J11="NET",IF('Trades'!M11="",FALSE,IF(NOT(ISNUMBER('Trades'!M11)),TRUE,OR('Trades'!M11&lt;0,'Trades'!M11&gt;1000000000,ROUND('Trades'!M11,2)&lt;&gt;'Trades'!M11))),FALSE),"Importes: hasta 2 decimales; valor absoluto de entrada ≤ 1.000.000.000.",IF(IF('Trades'!J11="NET",IF('Trades'!N11="",FALSE,IF(NOT(ISNUMBER('Trades'!N11)),TRUE,OR('Trades'!N11&lt;0,'Trades'!N11&gt;1000000000,ROUND('Trades'!N11,2)&lt;&gt;'Trades'!N11))),FALSE),"Importes: hasta 2 decimales; valor absoluto de entrada ≤ 1.000.000.000.",IF(IF('Trades'!J11="NET",IF('Trades'!O11="",FALSE,IF(NOT(ISNUMBER('Trades'!O11)),TRUE,OR(ABS('Trades'!O11)&gt;1000000000,ROUND('Trades'!O11,2)&lt;&gt;'Trades'!O11))),FALSE),"Importes: hasta 2 decimales; valor absoluto de entrada ≤ 1.000.000.000.",IF(AND('Trades'!J11="GROSS",NOT(ISNUMBER('Trades'!M11))),"Indique la comisión, incluso si es cero",IF(AND('Trades'!J11="GROSS",'Trades'!M11&lt;0),"La comisión no puede ser negativa",IF(AND('Trades'!J11="GROSS",NOT(ISNUMBER('Trades'!N11))),"Indique otros cargos, incluso si son cero",IF(AND('Trades'!J11="GROSS",'Trades'!N11&lt;0),"Los cargos no pueden ser negativos",IF(AND('Trades'!J11="GROSS",NOT(ISNUMBER('Trades'!O11))),"Indique la financiación con signo, incluido cero",IF(AND('Trades'!J11="GROSS",NOT(ISNUMBER(F11))),"Indique el P&amp;L bruto de cada salida",IF(IF('Trades'!J11="NET",OR(ABS('Trades'!L11)&gt;1000000000,ROUND('Trades'!L11,2)&lt;&gt;'Trades'!L11),FALSE),"Importes: hasta 2 decimales; valor absoluto de entrada ≤ 1.000.000.000.",IF(IF('Trades'!J11="GROSS",OR(ABS('Trades'!M11)&gt;1000000000,ABS('Trades'!N11)&gt;1000000000,ABS('Trades'!O11)&gt;1000000000,ROUND('Trades'!M11,2)&lt;&gt;'Trades'!M11,ROUND('Trades'!N11,2)&lt;&gt;'Trades'!N11,ROUND('Trades'!O11,2)&lt;&gt;'Trades'!O11),FALSE),"Importes: hasta 2 decimales; valor absoluto de entrada ≤ 1.000.000.000.",IF(AND('Trades'!G11&lt;&gt;"",OR(NOT(ISNUMBER('Trades'!G11)),'Trades'!G11&lt;=0)),"Indique un precio positivo o deje la celda vacía",IF(AND('Trades'!H11&lt;&gt;"",OR(NOT(ISNUMBER('Trades'!H11)),'Trades'!H11&lt;=0)),"Indique un precio positivo o deje la celda vacía","")))))))))))))))))))))))))))))))))))</x:f>
      </x:c>
      <x:c r="D11" s="31" t="str">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d",ROUND(SUMIFS('Exits'!$I$9:$I$608,'Exits'!$B$9:$B$608,'Trades'!A11),8)))</x:f>
      </x:c>
      <x:c r="E11" s="32" t="str">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d",IF(OR(O11=0,COUNTIFS('Exits'!$B$9:$B$608,'Trades'!A11,'Exits'!$G$9:$G$608,-1)&gt;0),"n/d",_xlfn.MAXIFS('Exits'!$C$9:$C$608,'Exits'!$B$9:$B$608,'Trades'!A11))))</x:f>
      </x:c>
      <x:c r="F11" s="30" t="str">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n/d",IF(AND(O11&gt;0,SUMIFS('Exits'!$J$9:$J$608,'Exits'!$B$9:$B$608,'Trades'!A11)=O11),ROUND(SUMIFS('Exits'!$F$9:$F$608,'Exits'!$B$9:$B$608,'Trades'!A11),2),"n/d")))</x:f>
      </x:c>
      <x:c r="G11" s="30" t="str">
        <x:f>IF(P11=0,"",IF(K11&lt;&gt;1,"n/d",IF('Trades'!J11="NET",'Trades'!L11,ROUND(F11-'Trades'!M11-'Trades'!N11+'Trades'!O11,2))))</x:f>
      </x:c>
      <x:c r="H11" s="31" t="str">
        <x:f>IF(P11=0,"",IF(N11=1,G11/'Trades'!P11,"n/d"))</x:f>
      </x:c>
      <x:c r="I11" s="33" t="str">
        <x:f>IF(P11=0,"",IF(K11&lt;&gt;1,"Posición sin completar",IF(NOT(ISNUMBER('Trades'!P11)),"Riesgo ausente o no válido: positivo, ≤ 1.000.000.000 y hasta 2 decimales.",IF(OR('Trades'!P11&lt;=0,'Trades'!P11&gt;1000000000,ROUND('Trades'!P11,2)&lt;&gt;'Trades'!P11),"Riesgo ausente o no válido: positivo, ≤ 1.000.000.000 y hasta 2 decimales.",IF(AND('Trades'!Q11&lt;&gt;"PRICE",'Trades'!Q11&lt;&gt;"ALL_IN"),"Elija PRICE o ALL_IN",IF('Trades'!Q11&lt;&gt;'Summary'!$K$4,"Otra base seleccionada","Registrado"))))))</x:f>
      </x:c>
      <x:c r="J11" s="33" t="str">
        <x:f>IF(P11=0,"",IF('Summary'!$H$6="Revise las fechas del filtro","Revise las fechas del filtro",IF(L11=1,"Incluida",IF(K11=1,"Fuera del período","No incluida"))))</x:f>
      </x:c>
      <x:c r="K11" s="29" t="n">
        <x:f>IF(P11=0,0,IF('Trades'!I11="UNSUPPORTED",4,IF(C11&lt;&gt;"",3,IF('Trades'!I11="OPEN",2,1))))</x:f>
        <x:v>0</x:v>
      </x:c>
      <x:c r="L11" s="29" t="n">
        <x:f>IF(OR(K11&lt;&gt;1,'Summary'!$H$6="Revise las fechas del filtro"),0,IF(AND(OR('Summary'!$B$6="",E11&gt;='Summary'!$B$6),OR('Summary'!$E$6="",E11&lt;'Summary'!$E$6+1)),1,0))</x:f>
        <x:v>0</x:v>
      </x:c>
      <x:c r="M11" s="29" t="n">
        <x:f>IF(AND(L11=1,N11=1,'Trades'!Q11='Summary'!$K$4),1,0)</x:f>
        <x:v>0</x:v>
      </x:c>
      <x:c r="N11" s="29" t="n">
        <x:f>IF(K11&lt;&gt;1,0,IF(NOT(ISNUMBER('Trades'!P11)),0,IF(AND('Trades'!P11&gt;0,'Trades'!P11&lt;=1000000000,ROUND('Trades'!P11,2)='Trades'!P11,OR('Trades'!Q11="PRICE",'Trades'!Q11="ALL_IN")),1,0)))</x:f>
        <x:v>0</x:v>
      </x:c>
      <x:c r="O11" s="29" t="n">
        <x:f>IF(P11=0,0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0,COUNTIFS('Exits'!$B$9:$B$608,'Trades'!A11,'Exits'!$K$9:$K$608,1)))</x:f>
        <x:v>0</x:v>
      </x:c>
      <x:c r="P11" s="29" t="n">
        <x:f>IF(COUNTA('Trades'!A11:I11,'Trades'!K11:T11)=0,0,1)</x:f>
        <x:v>0</x:v>
      </x:c>
    </x:row>
    <x:row r="12" ht="52" customHeight="1">
      <x:c r="A12" s="29" t="str">
        <x:f>IF(P12=0,"",IF('Trades'!A12="","[Trades "&amp;ROW()&amp;"]",'Trades'!A12))</x:f>
      </x:c>
      <x:c r="B12" s="33" t="str">
        <x:f>IF(K12=0,"",CHOOSE(K12,"Completa","Abierta","Incompleta / no válida","No admitida"))</x:f>
      </x:c>
      <x:c r="C12" s="33" t="str">
        <x:f>IF(P12=0,"",IF('Trades'!I12="UNSUPPORTED","No se admiten aumentos ni inversiones de posición",IF('Trades'!A12="","Introduzca el ID de operación",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ID: texto que empiece por A–Z, hasta 64 caracteres; sin *, ?, ~, =, &lt; ni &gt;. Ejemplo: T-001.",IF(COUNTIFS('Trades'!$A$9:$A$208,'Trades'!A12)&lt;&gt;1,"ID de operación duplicado",IF('Trades'!B12="","Indique el instrumento",IF(AND('Trades'!C12&lt;&gt;"LONG",'Trades'!C12&lt;&gt;"SHORT"),"Elija LONG o SHORT",IF(NOT(ISNUMBER('Trades'!D12)),"Introduzca una fecha y hora de apertura válidas",IF(OR('Trades'!D12&lt;1,'Trades'!D12&gt;2958465),"Introduzca una fecha y hora de apertura válidas",IF(NOT(ISNUMBER('Trades'!E12)),"Indique una cantidad inicial positiva",IF(OR('Trades'!E12&lt;=0,'Trades'!E12&gt;1000000,ROUND('Trades'!E12,8)&lt;&gt;'Trades'!E12),"Indique una cantidad inicial positiva",IF('Trades'!F12="","Indique la unidad de cantidad",IF(AND('Trades'!I12&lt;&gt;"OPEN",'Trades'!I12&lt;&gt;"CLOSED"),"Elija OPEN o CLOSED",IF(AND('Trades'!J12&lt;&gt;"NET",'Trades'!J12&lt;&gt;"GROSS"),"Elija NET o GROSS",IF(COUNTIFS('Exits'!$B$9:$B$608,'Trades'!A12,'Exits'!$G$9:$G$608,-1)&gt;0,"Revise las salidas vinculadas",IF(D12&gt;'Trades'!E12,"La cantidad cerrada supera la inicial",IF(AND('Trades'!I12="OPEN",D12='Trades'!E12),"OPEN contradice un saldo de cantidad nulo",IF('Trades'!I12="OPEN","",IF(O12=0,"Añada un cierre en Exits",IF(D12&lt;&gt;'Trades'!E12,"CLOSED requiere cerrar toda la cantidad",IF(AND('Trades'!J12="NET",NOT(ISNUMBER('Trades'!L12))),"Introduzca el neto conciliado de toda la posición",IF(AND('Trades'!J12="NET",'Trades'!K12&lt;&gt;"YES"),"Confirme que el neto abarca toda la posición",IF(IF('Trades'!J12="NET",IF('Trades'!M12="",FALSE,IF(NOT(ISNUMBER('Trades'!M12)),TRUE,OR('Trades'!M12&lt;0,'Trades'!M12&gt;1000000000,ROUND('Trades'!M12,2)&lt;&gt;'Trades'!M12))),FALSE),"Importes: hasta 2 decimales; valor absoluto de entrada ≤ 1.000.000.000.",IF(IF('Trades'!J12="NET",IF('Trades'!N12="",FALSE,IF(NOT(ISNUMBER('Trades'!N12)),TRUE,OR('Trades'!N12&lt;0,'Trades'!N12&gt;1000000000,ROUND('Trades'!N12,2)&lt;&gt;'Trades'!N12))),FALSE),"Importes: hasta 2 decimales; valor absoluto de entrada ≤ 1.000.000.000.",IF(IF('Trades'!J12="NET",IF('Trades'!O12="",FALSE,IF(NOT(ISNUMBER('Trades'!O12)),TRUE,OR(ABS('Trades'!O12)&gt;1000000000,ROUND('Trades'!O12,2)&lt;&gt;'Trades'!O12))),FALSE),"Importes: hasta 2 decimales; valor absoluto de entrada ≤ 1.000.000.000.",IF(AND('Trades'!J12="GROSS",NOT(ISNUMBER('Trades'!M12))),"Indique la comisión, incluso si es cero",IF(AND('Trades'!J12="GROSS",'Trades'!M12&lt;0),"La comisión no puede ser negativa",IF(AND('Trades'!J12="GROSS",NOT(ISNUMBER('Trades'!N12))),"Indique otros cargos, incluso si son cero",IF(AND('Trades'!J12="GROSS",'Trades'!N12&lt;0),"Los cargos no pueden ser negativos",IF(AND('Trades'!J12="GROSS",NOT(ISNUMBER('Trades'!O12))),"Indique la financiación con signo, incluido cero",IF(AND('Trades'!J12="GROSS",NOT(ISNUMBER(F12))),"Indique el P&amp;L bruto de cada salida",IF(IF('Trades'!J12="NET",OR(ABS('Trades'!L12)&gt;1000000000,ROUND('Trades'!L12,2)&lt;&gt;'Trades'!L12),FALSE),"Importes: hasta 2 decimales; valor absoluto de entrada ≤ 1.000.000.000.",IF(IF('Trades'!J12="GROSS",OR(ABS('Trades'!M12)&gt;1000000000,ABS('Trades'!N12)&gt;1000000000,ABS('Trades'!O12)&gt;1000000000,ROUND('Trades'!M12,2)&lt;&gt;'Trades'!M12,ROUND('Trades'!N12,2)&lt;&gt;'Trades'!N12,ROUND('Trades'!O12,2)&lt;&gt;'Trades'!O12),FALSE),"Importes: hasta 2 decimales; valor absoluto de entrada ≤ 1.000.000.000.",IF(AND('Trades'!G12&lt;&gt;"",OR(NOT(ISNUMBER('Trades'!G12)),'Trades'!G12&lt;=0)),"Indique un precio positivo o deje la celda vacía",IF(AND('Trades'!H12&lt;&gt;"",OR(NOT(ISNUMBER('Trades'!H12)),'Trades'!H12&lt;=0)),"Indique un precio positivo o deje la celda vacía","")))))))))))))))))))))))))))))))))))</x:f>
      </x:c>
      <x:c r="D12" s="31"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d",ROUND(SUMIFS('Exits'!$I$9:$I$608,'Exits'!$B$9:$B$608,'Trades'!A12),8)))</x:f>
      </x:c>
      <x:c r="E12" s="32"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d",IF(OR(O12=0,COUNTIFS('Exits'!$B$9:$B$608,'Trades'!A12,'Exits'!$G$9:$G$608,-1)&gt;0),"n/d",_xlfn.MAXIFS('Exits'!$C$9:$C$608,'Exits'!$B$9:$B$608,'Trades'!A12))))</x:f>
      </x:c>
      <x:c r="F12" s="30"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n/d",IF(AND(O12&gt;0,SUMIFS('Exits'!$J$9:$J$608,'Exits'!$B$9:$B$608,'Trades'!A12)=O12),ROUND(SUMIFS('Exits'!$F$9:$F$608,'Exits'!$B$9:$B$608,'Trades'!A12),2),"n/d")))</x:f>
      </x:c>
      <x:c r="G12" s="30" t="str">
        <x:f>IF(P12=0,"",IF(K12&lt;&gt;1,"n/d",IF('Trades'!J12="NET",'Trades'!L12,ROUND(F12-'Trades'!M12-'Trades'!N12+'Trades'!O12,2))))</x:f>
      </x:c>
      <x:c r="H12" s="31" t="str">
        <x:f>IF(P12=0,"",IF(N12=1,G12/'Trades'!P12,"n/d"))</x:f>
      </x:c>
      <x:c r="I12" s="33" t="str">
        <x:f>IF(P12=0,"",IF(K12&lt;&gt;1,"Posición sin completar",IF(NOT(ISNUMBER('Trades'!P12)),"Riesgo ausente o no válido: positivo, ≤ 1.000.000.000 y hasta 2 decimales.",IF(OR('Trades'!P12&lt;=0,'Trades'!P12&gt;1000000000,ROUND('Trades'!P12,2)&lt;&gt;'Trades'!P12),"Riesgo ausente o no válido: positivo, ≤ 1.000.000.000 y hasta 2 decimales.",IF(AND('Trades'!Q12&lt;&gt;"PRICE",'Trades'!Q12&lt;&gt;"ALL_IN"),"Elija PRICE o ALL_IN",IF('Trades'!Q12&lt;&gt;'Summary'!$K$4,"Otra base seleccionada","Registrado"))))))</x:f>
      </x:c>
      <x:c r="J12" s="33" t="str">
        <x:f>IF(P12=0,"",IF('Summary'!$H$6="Revise las fechas del filtro","Revise las fechas del filtro",IF(L12=1,"Incluida",IF(K12=1,"Fuera del período","No incluida"))))</x:f>
      </x:c>
      <x:c r="K12" s="29" t="n">
        <x:f>IF(P12=0,0,IF('Trades'!I12="UNSUPPORTED",4,IF(C12&lt;&gt;"",3,IF('Trades'!I12="OPEN",2,1))))</x:f>
        <x:v>0</x:v>
      </x:c>
      <x:c r="L12" s="29" t="n">
        <x:f>IF(OR(K12&lt;&gt;1,'Summary'!$H$6="Revise las fechas del filtro"),0,IF(AND(OR('Summary'!$B$6="",E12&gt;='Summary'!$B$6),OR('Summary'!$E$6="",E12&lt;'Summary'!$E$6+1)),1,0))</x:f>
        <x:v>0</x:v>
      </x:c>
      <x:c r="M12" s="29" t="n">
        <x:f>IF(AND(L12=1,N12=1,'Trades'!Q12='Summary'!$K$4),1,0)</x:f>
        <x:v>0</x:v>
      </x:c>
      <x:c r="N12" s="29" t="n">
        <x:f>IF(K12&lt;&gt;1,0,IF(NOT(ISNUMBER('Trades'!P12)),0,IF(AND('Trades'!P12&gt;0,'Trades'!P12&lt;=1000000000,ROUND('Trades'!P12,2)='Trades'!P12,OR('Trades'!Q12="PRICE",'Trades'!Q12="ALL_IN")),1,0)))</x:f>
        <x:v>0</x:v>
      </x:c>
      <x:c r="O12" s="29" t="n">
        <x:f>IF(P12=0,0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0,COUNTIFS('Exits'!$B$9:$B$608,'Trades'!A12,'Exits'!$K$9:$K$608,1)))</x:f>
        <x:v>0</x:v>
      </x:c>
      <x:c r="P12" s="29" t="n">
        <x:f>IF(COUNTA('Trades'!A12:I12,'Trades'!K12:T12)=0,0,1)</x:f>
        <x:v>0</x:v>
      </x:c>
    </x:row>
    <x:row r="13" ht="52" customHeight="1">
      <x:c r="A13" s="29" t="str">
        <x:f>IF(P13=0,"",IF('Trades'!A13="","[Trades "&amp;ROW()&amp;"]",'Trades'!A13))</x:f>
      </x:c>
      <x:c r="B13" s="33" t="str">
        <x:f>IF(K13=0,"",CHOOSE(K13,"Completa","Abierta","Incompleta / no válida","No admitida"))</x:f>
      </x:c>
      <x:c r="C13" s="33" t="str">
        <x:f>IF(P13=0,"",IF('Trades'!I13="UNSUPPORTED","No se admiten aumentos ni inversiones de posición",IF('Trades'!A13="","Introduzca el ID de operación",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ID: texto que empiece por A–Z, hasta 64 caracteres; sin *, ?, ~, =, &lt; ni &gt;. Ejemplo: T-001.",IF(COUNTIFS('Trades'!$A$9:$A$208,'Trades'!A13)&lt;&gt;1,"ID de operación duplicado",IF('Trades'!B13="","Indique el instrumento",IF(AND('Trades'!C13&lt;&gt;"LONG",'Trades'!C13&lt;&gt;"SHORT"),"Elija LONG o SHORT",IF(NOT(ISNUMBER('Trades'!D13)),"Introduzca una fecha y hora de apertura válidas",IF(OR('Trades'!D13&lt;1,'Trades'!D13&gt;2958465),"Introduzca una fecha y hora de apertura válidas",IF(NOT(ISNUMBER('Trades'!E13)),"Indique una cantidad inicial positiva",IF(OR('Trades'!E13&lt;=0,'Trades'!E13&gt;1000000,ROUND('Trades'!E13,8)&lt;&gt;'Trades'!E13),"Indique una cantidad inicial positiva",IF('Trades'!F13="","Indique la unidad de cantidad",IF(AND('Trades'!I13&lt;&gt;"OPEN",'Trades'!I13&lt;&gt;"CLOSED"),"Elija OPEN o CLOSED",IF(AND('Trades'!J13&lt;&gt;"NET",'Trades'!J13&lt;&gt;"GROSS"),"Elija NET o GROSS",IF(COUNTIFS('Exits'!$B$9:$B$608,'Trades'!A13,'Exits'!$G$9:$G$608,-1)&gt;0,"Revise las salidas vinculadas",IF(D13&gt;'Trades'!E13,"La cantidad cerrada supera la inicial",IF(AND('Trades'!I13="OPEN",D13='Trades'!E13),"OPEN contradice un saldo de cantidad nulo",IF('Trades'!I13="OPEN","",IF(O13=0,"Añada un cierre en Exits",IF(D13&lt;&gt;'Trades'!E13,"CLOSED requiere cerrar toda la cantidad",IF(AND('Trades'!J13="NET",NOT(ISNUMBER('Trades'!L13))),"Introduzca el neto conciliado de toda la posición",IF(AND('Trades'!J13="NET",'Trades'!K13&lt;&gt;"YES"),"Confirme que el neto abarca toda la posición",IF(IF('Trades'!J13="NET",IF('Trades'!M13="",FALSE,IF(NOT(ISNUMBER('Trades'!M13)),TRUE,OR('Trades'!M13&lt;0,'Trades'!M13&gt;1000000000,ROUND('Trades'!M13,2)&lt;&gt;'Trades'!M13))),FALSE),"Importes: hasta 2 decimales; valor absoluto de entrada ≤ 1.000.000.000.",IF(IF('Trades'!J13="NET",IF('Trades'!N13="",FALSE,IF(NOT(ISNUMBER('Trades'!N13)),TRUE,OR('Trades'!N13&lt;0,'Trades'!N13&gt;1000000000,ROUND('Trades'!N13,2)&lt;&gt;'Trades'!N13))),FALSE),"Importes: hasta 2 decimales; valor absoluto de entrada ≤ 1.000.000.000.",IF(IF('Trades'!J13="NET",IF('Trades'!O13="",FALSE,IF(NOT(ISNUMBER('Trades'!O13)),TRUE,OR(ABS('Trades'!O13)&gt;1000000000,ROUND('Trades'!O13,2)&lt;&gt;'Trades'!O13))),FALSE),"Importes: hasta 2 decimales; valor absoluto de entrada ≤ 1.000.000.000.",IF(AND('Trades'!J13="GROSS",NOT(ISNUMBER('Trades'!M13))),"Indique la comisión, incluso si es cero",IF(AND('Trades'!J13="GROSS",'Trades'!M13&lt;0),"La comisión no puede ser negativa",IF(AND('Trades'!J13="GROSS",NOT(ISNUMBER('Trades'!N13))),"Indique otros cargos, incluso si son cero",IF(AND('Trades'!J13="GROSS",'Trades'!N13&lt;0),"Los cargos no pueden ser negativos",IF(AND('Trades'!J13="GROSS",NOT(ISNUMBER('Trades'!O13))),"Indique la financiación con signo, incluido cero",IF(AND('Trades'!J13="GROSS",NOT(ISNUMBER(F13))),"Indique el P&amp;L bruto de cada salida",IF(IF('Trades'!J13="NET",OR(ABS('Trades'!L13)&gt;1000000000,ROUND('Trades'!L13,2)&lt;&gt;'Trades'!L13),FALSE),"Importes: hasta 2 decimales; valor absoluto de entrada ≤ 1.000.000.000.",IF(IF('Trades'!J13="GROSS",OR(ABS('Trades'!M13)&gt;1000000000,ABS('Trades'!N13)&gt;1000000000,ABS('Trades'!O13)&gt;1000000000,ROUND('Trades'!M13,2)&lt;&gt;'Trades'!M13,ROUND('Trades'!N13,2)&lt;&gt;'Trades'!N13,ROUND('Trades'!O13,2)&lt;&gt;'Trades'!O13),FALSE),"Importes: hasta 2 decimales; valor absoluto de entrada ≤ 1.000.000.000.",IF(AND('Trades'!G13&lt;&gt;"",OR(NOT(ISNUMBER('Trades'!G13)),'Trades'!G13&lt;=0)),"Indique un precio positivo o deje la celda vacía",IF(AND('Trades'!H13&lt;&gt;"",OR(NOT(ISNUMBER('Trades'!H13)),'Trades'!H13&lt;=0)),"Indique un precio positivo o deje la celda vacía","")))))))))))))))))))))))))))))))))))</x:f>
      </x:c>
      <x:c r="D13" s="31"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d",ROUND(SUMIFS('Exits'!$I$9:$I$608,'Exits'!$B$9:$B$608,'Trades'!A13),8)))</x:f>
      </x:c>
      <x:c r="E13" s="32"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d",IF(OR(O13=0,COUNTIFS('Exits'!$B$9:$B$608,'Trades'!A13,'Exits'!$G$9:$G$608,-1)&gt;0),"n/d",_xlfn.MAXIFS('Exits'!$C$9:$C$608,'Exits'!$B$9:$B$608,'Trades'!A13))))</x:f>
      </x:c>
      <x:c r="F13" s="30"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n/d",IF(AND(O13&gt;0,SUMIFS('Exits'!$J$9:$J$608,'Exits'!$B$9:$B$608,'Trades'!A13)=O13),ROUND(SUMIFS('Exits'!$F$9:$F$608,'Exits'!$B$9:$B$608,'Trades'!A13),2),"n/d")))</x:f>
      </x:c>
      <x:c r="G13" s="30" t="str">
        <x:f>IF(P13=0,"",IF(K13&lt;&gt;1,"n/d",IF('Trades'!J13="NET",'Trades'!L13,ROUND(F13-'Trades'!M13-'Trades'!N13+'Trades'!O13,2))))</x:f>
      </x:c>
      <x:c r="H13" s="31" t="str">
        <x:f>IF(P13=0,"",IF(N13=1,G13/'Trades'!P13,"n/d"))</x:f>
      </x:c>
      <x:c r="I13" s="33" t="str">
        <x:f>IF(P13=0,"",IF(K13&lt;&gt;1,"Posición sin completar",IF(NOT(ISNUMBER('Trades'!P13)),"Riesgo ausente o no válido: positivo, ≤ 1.000.000.000 y hasta 2 decimales.",IF(OR('Trades'!P13&lt;=0,'Trades'!P13&gt;1000000000,ROUND('Trades'!P13,2)&lt;&gt;'Trades'!P13),"Riesgo ausente o no válido: positivo, ≤ 1.000.000.000 y hasta 2 decimales.",IF(AND('Trades'!Q13&lt;&gt;"PRICE",'Trades'!Q13&lt;&gt;"ALL_IN"),"Elija PRICE o ALL_IN",IF('Trades'!Q13&lt;&gt;'Summary'!$K$4,"Otra base seleccionada","Registrado"))))))</x:f>
      </x:c>
      <x:c r="J13" s="33" t="str">
        <x:f>IF(P13=0,"",IF('Summary'!$H$6="Revise las fechas del filtro","Revise las fechas del filtro",IF(L13=1,"Incluida",IF(K13=1,"Fuera del período","No incluida"))))</x:f>
      </x:c>
      <x:c r="K13" s="29" t="n">
        <x:f>IF(P13=0,0,IF('Trades'!I13="UNSUPPORTED",4,IF(C13&lt;&gt;"",3,IF('Trades'!I13="OPEN",2,1))))</x:f>
        <x:v>0</x:v>
      </x:c>
      <x:c r="L13" s="29" t="n">
        <x:f>IF(OR(K13&lt;&gt;1,'Summary'!$H$6="Revise las fechas del filtro"),0,IF(AND(OR('Summary'!$B$6="",E13&gt;='Summary'!$B$6),OR('Summary'!$E$6="",E13&lt;'Summary'!$E$6+1)),1,0))</x:f>
        <x:v>0</x:v>
      </x:c>
      <x:c r="M13" s="29" t="n">
        <x:f>IF(AND(L13=1,N13=1,'Trades'!Q13='Summary'!$K$4),1,0)</x:f>
        <x:v>0</x:v>
      </x:c>
      <x:c r="N13" s="29" t="n">
        <x:f>IF(K13&lt;&gt;1,0,IF(NOT(ISNUMBER('Trades'!P13)),0,IF(AND('Trades'!P13&gt;0,'Trades'!P13&lt;=1000000000,ROUND('Trades'!P13,2)='Trades'!P13,OR('Trades'!Q13="PRICE",'Trades'!Q13="ALL_IN")),1,0)))</x:f>
        <x:v>0</x:v>
      </x:c>
      <x:c r="O13" s="29" t="n">
        <x:f>IF(P13=0,0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0,COUNTIFS('Exits'!$B$9:$B$608,'Trades'!A13,'Exits'!$K$9:$K$608,1)))</x:f>
        <x:v>0</x:v>
      </x:c>
      <x:c r="P13" s="29" t="n">
        <x:f>IF(COUNTA('Trades'!A13:I13,'Trades'!K13:T13)=0,0,1)</x:f>
        <x:v>0</x:v>
      </x:c>
    </x:row>
    <x:row r="14" ht="52" customHeight="1">
      <x:c r="A14" s="29" t="str">
        <x:f>IF(P14=0,"",IF('Trades'!A14="","[Trades "&amp;ROW()&amp;"]",'Trades'!A14))</x:f>
      </x:c>
      <x:c r="B14" s="33" t="str">
        <x:f>IF(K14=0,"",CHOOSE(K14,"Completa","Abierta","Incompleta / no válida","No admitida"))</x:f>
      </x:c>
      <x:c r="C14" s="33" t="str">
        <x:f>IF(P14=0,"",IF('Trades'!I14="UNSUPPORTED","No se admiten aumentos ni inversiones de posición",IF('Trades'!A14="","Introduzca el ID de operación",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ID: texto que empiece por A–Z, hasta 64 caracteres; sin *, ?, ~, =, &lt; ni &gt;. Ejemplo: T-001.",IF(COUNTIFS('Trades'!$A$9:$A$208,'Trades'!A14)&lt;&gt;1,"ID de operación duplicado",IF('Trades'!B14="","Indique el instrumento",IF(AND('Trades'!C14&lt;&gt;"LONG",'Trades'!C14&lt;&gt;"SHORT"),"Elija LONG o SHORT",IF(NOT(ISNUMBER('Trades'!D14)),"Introduzca una fecha y hora de apertura válidas",IF(OR('Trades'!D14&lt;1,'Trades'!D14&gt;2958465),"Introduzca una fecha y hora de apertura válidas",IF(NOT(ISNUMBER('Trades'!E14)),"Indique una cantidad inicial positiva",IF(OR('Trades'!E14&lt;=0,'Trades'!E14&gt;1000000,ROUND('Trades'!E14,8)&lt;&gt;'Trades'!E14),"Indique una cantidad inicial positiva",IF('Trades'!F14="","Indique la unidad de cantidad",IF(AND('Trades'!I14&lt;&gt;"OPEN",'Trades'!I14&lt;&gt;"CLOSED"),"Elija OPEN o CLOSED",IF(AND('Trades'!J14&lt;&gt;"NET",'Trades'!J14&lt;&gt;"GROSS"),"Elija NET o GROSS",IF(COUNTIFS('Exits'!$B$9:$B$608,'Trades'!A14,'Exits'!$G$9:$G$608,-1)&gt;0,"Revise las salidas vinculadas",IF(D14&gt;'Trades'!E14,"La cantidad cerrada supera la inicial",IF(AND('Trades'!I14="OPEN",D14='Trades'!E14),"OPEN contradice un saldo de cantidad nulo",IF('Trades'!I14="OPEN","",IF(O14=0,"Añada un cierre en Exits",IF(D14&lt;&gt;'Trades'!E14,"CLOSED requiere cerrar toda la cantidad",IF(AND('Trades'!J14="NET",NOT(ISNUMBER('Trades'!L14))),"Introduzca el neto conciliado de toda la posición",IF(AND('Trades'!J14="NET",'Trades'!K14&lt;&gt;"YES"),"Confirme que el neto abarca toda la posición",IF(IF('Trades'!J14="NET",IF('Trades'!M14="",FALSE,IF(NOT(ISNUMBER('Trades'!M14)),TRUE,OR('Trades'!M14&lt;0,'Trades'!M14&gt;1000000000,ROUND('Trades'!M14,2)&lt;&gt;'Trades'!M14))),FALSE),"Importes: hasta 2 decimales; valor absoluto de entrada ≤ 1.000.000.000.",IF(IF('Trades'!J14="NET",IF('Trades'!N14="",FALSE,IF(NOT(ISNUMBER('Trades'!N14)),TRUE,OR('Trades'!N14&lt;0,'Trades'!N14&gt;1000000000,ROUND('Trades'!N14,2)&lt;&gt;'Trades'!N14))),FALSE),"Importes: hasta 2 decimales; valor absoluto de entrada ≤ 1.000.000.000.",IF(IF('Trades'!J14="NET",IF('Trades'!O14="",FALSE,IF(NOT(ISNUMBER('Trades'!O14)),TRUE,OR(ABS('Trades'!O14)&gt;1000000000,ROUND('Trades'!O14,2)&lt;&gt;'Trades'!O14))),FALSE),"Importes: hasta 2 decimales; valor absoluto de entrada ≤ 1.000.000.000.",IF(AND('Trades'!J14="GROSS",NOT(ISNUMBER('Trades'!M14))),"Indique la comisión, incluso si es cero",IF(AND('Trades'!J14="GROSS",'Trades'!M14&lt;0),"La comisión no puede ser negativa",IF(AND('Trades'!J14="GROSS",NOT(ISNUMBER('Trades'!N14))),"Indique otros cargos, incluso si son cero",IF(AND('Trades'!J14="GROSS",'Trades'!N14&lt;0),"Los cargos no pueden ser negativos",IF(AND('Trades'!J14="GROSS",NOT(ISNUMBER('Trades'!O14))),"Indique la financiación con signo, incluido cero",IF(AND('Trades'!J14="GROSS",NOT(ISNUMBER(F14))),"Indique el P&amp;L bruto de cada salida",IF(IF('Trades'!J14="NET",OR(ABS('Trades'!L14)&gt;1000000000,ROUND('Trades'!L14,2)&lt;&gt;'Trades'!L14),FALSE),"Importes: hasta 2 decimales; valor absoluto de entrada ≤ 1.000.000.000.",IF(IF('Trades'!J14="GROSS",OR(ABS('Trades'!M14)&gt;1000000000,ABS('Trades'!N14)&gt;1000000000,ABS('Trades'!O14)&gt;1000000000,ROUND('Trades'!M14,2)&lt;&gt;'Trades'!M14,ROUND('Trades'!N14,2)&lt;&gt;'Trades'!N14,ROUND('Trades'!O14,2)&lt;&gt;'Trades'!O14),FALSE),"Importes: hasta 2 decimales; valor absoluto de entrada ≤ 1.000.000.000.",IF(AND('Trades'!G14&lt;&gt;"",OR(NOT(ISNUMBER('Trades'!G14)),'Trades'!G14&lt;=0)),"Indique un precio positivo o deje la celda vacía",IF(AND('Trades'!H14&lt;&gt;"",OR(NOT(ISNUMBER('Trades'!H14)),'Trades'!H14&lt;=0)),"Indique un precio positivo o deje la celda vacía","")))))))))))))))))))))))))))))))))))</x:f>
      </x:c>
      <x:c r="D14" s="31"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d",ROUND(SUMIFS('Exits'!$I$9:$I$608,'Exits'!$B$9:$B$608,'Trades'!A14),8)))</x:f>
      </x:c>
      <x:c r="E14" s="32"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d",IF(OR(O14=0,COUNTIFS('Exits'!$B$9:$B$608,'Trades'!A14,'Exits'!$G$9:$G$608,-1)&gt;0),"n/d",_xlfn.MAXIFS('Exits'!$C$9:$C$608,'Exits'!$B$9:$B$608,'Trades'!A14))))</x:f>
      </x:c>
      <x:c r="F14" s="30"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n/d",IF(AND(O14&gt;0,SUMIFS('Exits'!$J$9:$J$608,'Exits'!$B$9:$B$608,'Trades'!A14)=O14),ROUND(SUMIFS('Exits'!$F$9:$F$608,'Exits'!$B$9:$B$608,'Trades'!A14),2),"n/d")))</x:f>
      </x:c>
      <x:c r="G14" s="30" t="str">
        <x:f>IF(P14=0,"",IF(K14&lt;&gt;1,"n/d",IF('Trades'!J14="NET",'Trades'!L14,ROUND(F14-'Trades'!M14-'Trades'!N14+'Trades'!O14,2))))</x:f>
      </x:c>
      <x:c r="H14" s="31" t="str">
        <x:f>IF(P14=0,"",IF(N14=1,G14/'Trades'!P14,"n/d"))</x:f>
      </x:c>
      <x:c r="I14" s="33" t="str">
        <x:f>IF(P14=0,"",IF(K14&lt;&gt;1,"Posición sin completar",IF(NOT(ISNUMBER('Trades'!P14)),"Riesgo ausente o no válido: positivo, ≤ 1.000.000.000 y hasta 2 decimales.",IF(OR('Trades'!P14&lt;=0,'Trades'!P14&gt;1000000000,ROUND('Trades'!P14,2)&lt;&gt;'Trades'!P14),"Riesgo ausente o no válido: positivo, ≤ 1.000.000.000 y hasta 2 decimales.",IF(AND('Trades'!Q14&lt;&gt;"PRICE",'Trades'!Q14&lt;&gt;"ALL_IN"),"Elija PRICE o ALL_IN",IF('Trades'!Q14&lt;&gt;'Summary'!$K$4,"Otra base seleccionada","Registrado"))))))</x:f>
      </x:c>
      <x:c r="J14" s="33" t="str">
        <x:f>IF(P14=0,"",IF('Summary'!$H$6="Revise las fechas del filtro","Revise las fechas del filtro",IF(L14=1,"Incluida",IF(K14=1,"Fuera del período","No incluida"))))</x:f>
      </x:c>
      <x:c r="K14" s="29" t="n">
        <x:f>IF(P14=0,0,IF('Trades'!I14="UNSUPPORTED",4,IF(C14&lt;&gt;"",3,IF('Trades'!I14="OPEN",2,1))))</x:f>
        <x:v>0</x:v>
      </x:c>
      <x:c r="L14" s="29" t="n">
        <x:f>IF(OR(K14&lt;&gt;1,'Summary'!$H$6="Revise las fechas del filtro"),0,IF(AND(OR('Summary'!$B$6="",E14&gt;='Summary'!$B$6),OR('Summary'!$E$6="",E14&lt;'Summary'!$E$6+1)),1,0))</x:f>
        <x:v>0</x:v>
      </x:c>
      <x:c r="M14" s="29" t="n">
        <x:f>IF(AND(L14=1,N14=1,'Trades'!Q14='Summary'!$K$4),1,0)</x:f>
        <x:v>0</x:v>
      </x:c>
      <x:c r="N14" s="29" t="n">
        <x:f>IF(K14&lt;&gt;1,0,IF(NOT(ISNUMBER('Trades'!P14)),0,IF(AND('Trades'!P14&gt;0,'Trades'!P14&lt;=1000000000,ROUND('Trades'!P14,2)='Trades'!P14,OR('Trades'!Q14="PRICE",'Trades'!Q14="ALL_IN")),1,0)))</x:f>
        <x:v>0</x:v>
      </x:c>
      <x:c r="O14" s="29" t="n">
        <x:f>IF(P14=0,0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0,COUNTIFS('Exits'!$B$9:$B$608,'Trades'!A14,'Exits'!$K$9:$K$608,1)))</x:f>
        <x:v>0</x:v>
      </x:c>
      <x:c r="P14" s="29" t="n">
        <x:f>IF(COUNTA('Trades'!A14:I14,'Trades'!K14:T14)=0,0,1)</x:f>
        <x:v>0</x:v>
      </x:c>
    </x:row>
    <x:row r="15" ht="52" customHeight="1">
      <x:c r="A15" s="29" t="str">
        <x:f>IF(P15=0,"",IF('Trades'!A15="","[Trades "&amp;ROW()&amp;"]",'Trades'!A15))</x:f>
      </x:c>
      <x:c r="B15" s="33" t="str">
        <x:f>IF(K15=0,"",CHOOSE(K15,"Completa","Abierta","Incompleta / no válida","No admitida"))</x:f>
      </x:c>
      <x:c r="C15" s="33" t="str">
        <x:f>IF(P15=0,"",IF('Trades'!I15="UNSUPPORTED","No se admiten aumentos ni inversiones de posición",IF('Trades'!A15="","Introduzca el ID de operación",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ID: texto que empiece por A–Z, hasta 64 caracteres; sin *, ?, ~, =, &lt; ni &gt;. Ejemplo: T-001.",IF(COUNTIFS('Trades'!$A$9:$A$208,'Trades'!A15)&lt;&gt;1,"ID de operación duplicado",IF('Trades'!B15="","Indique el instrumento",IF(AND('Trades'!C15&lt;&gt;"LONG",'Trades'!C15&lt;&gt;"SHORT"),"Elija LONG o SHORT",IF(NOT(ISNUMBER('Trades'!D15)),"Introduzca una fecha y hora de apertura válidas",IF(OR('Trades'!D15&lt;1,'Trades'!D15&gt;2958465),"Introduzca una fecha y hora de apertura válidas",IF(NOT(ISNUMBER('Trades'!E15)),"Indique una cantidad inicial positiva",IF(OR('Trades'!E15&lt;=0,'Trades'!E15&gt;1000000,ROUND('Trades'!E15,8)&lt;&gt;'Trades'!E15),"Indique una cantidad inicial positiva",IF('Trades'!F15="","Indique la unidad de cantidad",IF(AND('Trades'!I15&lt;&gt;"OPEN",'Trades'!I15&lt;&gt;"CLOSED"),"Elija OPEN o CLOSED",IF(AND('Trades'!J15&lt;&gt;"NET",'Trades'!J15&lt;&gt;"GROSS"),"Elija NET o GROSS",IF(COUNTIFS('Exits'!$B$9:$B$608,'Trades'!A15,'Exits'!$G$9:$G$608,-1)&gt;0,"Revise las salidas vinculadas",IF(D15&gt;'Trades'!E15,"La cantidad cerrada supera la inicial",IF(AND('Trades'!I15="OPEN",D15='Trades'!E15),"OPEN contradice un saldo de cantidad nulo",IF('Trades'!I15="OPEN","",IF(O15=0,"Añada un cierre en Exits",IF(D15&lt;&gt;'Trades'!E15,"CLOSED requiere cerrar toda la cantidad",IF(AND('Trades'!J15="NET",NOT(ISNUMBER('Trades'!L15))),"Introduzca el neto conciliado de toda la posición",IF(AND('Trades'!J15="NET",'Trades'!K15&lt;&gt;"YES"),"Confirme que el neto abarca toda la posición",IF(IF('Trades'!J15="NET",IF('Trades'!M15="",FALSE,IF(NOT(ISNUMBER('Trades'!M15)),TRUE,OR('Trades'!M15&lt;0,'Trades'!M15&gt;1000000000,ROUND('Trades'!M15,2)&lt;&gt;'Trades'!M15))),FALSE),"Importes: hasta 2 decimales; valor absoluto de entrada ≤ 1.000.000.000.",IF(IF('Trades'!J15="NET",IF('Trades'!N15="",FALSE,IF(NOT(ISNUMBER('Trades'!N15)),TRUE,OR('Trades'!N15&lt;0,'Trades'!N15&gt;1000000000,ROUND('Trades'!N15,2)&lt;&gt;'Trades'!N15))),FALSE),"Importes: hasta 2 decimales; valor absoluto de entrada ≤ 1.000.000.000.",IF(IF('Trades'!J15="NET",IF('Trades'!O15="",FALSE,IF(NOT(ISNUMBER('Trades'!O15)),TRUE,OR(ABS('Trades'!O15)&gt;1000000000,ROUND('Trades'!O15,2)&lt;&gt;'Trades'!O15))),FALSE),"Importes: hasta 2 decimales; valor absoluto de entrada ≤ 1.000.000.000.",IF(AND('Trades'!J15="GROSS",NOT(ISNUMBER('Trades'!M15))),"Indique la comisión, incluso si es cero",IF(AND('Trades'!J15="GROSS",'Trades'!M15&lt;0),"La comisión no puede ser negativa",IF(AND('Trades'!J15="GROSS",NOT(ISNUMBER('Trades'!N15))),"Indique otros cargos, incluso si son cero",IF(AND('Trades'!J15="GROSS",'Trades'!N15&lt;0),"Los cargos no pueden ser negativos",IF(AND('Trades'!J15="GROSS",NOT(ISNUMBER('Trades'!O15))),"Indique la financiación con signo, incluido cero",IF(AND('Trades'!J15="GROSS",NOT(ISNUMBER(F15))),"Indique el P&amp;L bruto de cada salida",IF(IF('Trades'!J15="NET",OR(ABS('Trades'!L15)&gt;1000000000,ROUND('Trades'!L15,2)&lt;&gt;'Trades'!L15),FALSE),"Importes: hasta 2 decimales; valor absoluto de entrada ≤ 1.000.000.000.",IF(IF('Trades'!J15="GROSS",OR(ABS('Trades'!M15)&gt;1000000000,ABS('Trades'!N15)&gt;1000000000,ABS('Trades'!O15)&gt;1000000000,ROUND('Trades'!M15,2)&lt;&gt;'Trades'!M15,ROUND('Trades'!N15,2)&lt;&gt;'Trades'!N15,ROUND('Trades'!O15,2)&lt;&gt;'Trades'!O15),FALSE),"Importes: hasta 2 decimales; valor absoluto de entrada ≤ 1.000.000.000.",IF(AND('Trades'!G15&lt;&gt;"",OR(NOT(ISNUMBER('Trades'!G15)),'Trades'!G15&lt;=0)),"Indique un precio positivo o deje la celda vacía",IF(AND('Trades'!H15&lt;&gt;"",OR(NOT(ISNUMBER('Trades'!H15)),'Trades'!H15&lt;=0)),"Indique un precio positivo o deje la celda vacía","")))))))))))))))))))))))))))))))))))</x:f>
      </x:c>
      <x:c r="D15" s="31"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d",ROUND(SUMIFS('Exits'!$I$9:$I$608,'Exits'!$B$9:$B$608,'Trades'!A15),8)))</x:f>
      </x:c>
      <x:c r="E15" s="32"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d",IF(OR(O15=0,COUNTIFS('Exits'!$B$9:$B$608,'Trades'!A15,'Exits'!$G$9:$G$608,-1)&gt;0),"n/d",_xlfn.MAXIFS('Exits'!$C$9:$C$608,'Exits'!$B$9:$B$608,'Trades'!A15))))</x:f>
      </x:c>
      <x:c r="F15" s="30"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n/d",IF(AND(O15&gt;0,SUMIFS('Exits'!$J$9:$J$608,'Exits'!$B$9:$B$608,'Trades'!A15)=O15),ROUND(SUMIFS('Exits'!$F$9:$F$608,'Exits'!$B$9:$B$608,'Trades'!A15),2),"n/d")))</x:f>
      </x:c>
      <x:c r="G15" s="30" t="str">
        <x:f>IF(P15=0,"",IF(K15&lt;&gt;1,"n/d",IF('Trades'!J15="NET",'Trades'!L15,ROUND(F15-'Trades'!M15-'Trades'!N15+'Trades'!O15,2))))</x:f>
      </x:c>
      <x:c r="H15" s="31" t="str">
        <x:f>IF(P15=0,"",IF(N15=1,G15/'Trades'!P15,"n/d"))</x:f>
      </x:c>
      <x:c r="I15" s="33" t="str">
        <x:f>IF(P15=0,"",IF(K15&lt;&gt;1,"Posición sin completar",IF(NOT(ISNUMBER('Trades'!P15)),"Riesgo ausente o no válido: positivo, ≤ 1.000.000.000 y hasta 2 decimales.",IF(OR('Trades'!P15&lt;=0,'Trades'!P15&gt;1000000000,ROUND('Trades'!P15,2)&lt;&gt;'Trades'!P15),"Riesgo ausente o no válido: positivo, ≤ 1.000.000.000 y hasta 2 decimales.",IF(AND('Trades'!Q15&lt;&gt;"PRICE",'Trades'!Q15&lt;&gt;"ALL_IN"),"Elija PRICE o ALL_IN",IF('Trades'!Q15&lt;&gt;'Summary'!$K$4,"Otra base seleccionada","Registrado"))))))</x:f>
      </x:c>
      <x:c r="J15" s="33" t="str">
        <x:f>IF(P15=0,"",IF('Summary'!$H$6="Revise las fechas del filtro","Revise las fechas del filtro",IF(L15=1,"Incluida",IF(K15=1,"Fuera del período","No incluida"))))</x:f>
      </x:c>
      <x:c r="K15" s="29" t="n">
        <x:f>IF(P15=0,0,IF('Trades'!I15="UNSUPPORTED",4,IF(C15&lt;&gt;"",3,IF('Trades'!I15="OPEN",2,1))))</x:f>
        <x:v>0</x:v>
      </x:c>
      <x:c r="L15" s="29" t="n">
        <x:f>IF(OR(K15&lt;&gt;1,'Summary'!$H$6="Revise las fechas del filtro"),0,IF(AND(OR('Summary'!$B$6="",E15&gt;='Summary'!$B$6),OR('Summary'!$E$6="",E15&lt;'Summary'!$E$6+1)),1,0))</x:f>
        <x:v>0</x:v>
      </x:c>
      <x:c r="M15" s="29" t="n">
        <x:f>IF(AND(L15=1,N15=1,'Trades'!Q15='Summary'!$K$4),1,0)</x:f>
        <x:v>0</x:v>
      </x:c>
      <x:c r="N15" s="29" t="n">
        <x:f>IF(K15&lt;&gt;1,0,IF(NOT(ISNUMBER('Trades'!P15)),0,IF(AND('Trades'!P15&gt;0,'Trades'!P15&lt;=1000000000,ROUND('Trades'!P15,2)='Trades'!P15,OR('Trades'!Q15="PRICE",'Trades'!Q15="ALL_IN")),1,0)))</x:f>
        <x:v>0</x:v>
      </x:c>
      <x:c r="O15" s="29" t="n">
        <x:f>IF(P15=0,0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0,COUNTIFS('Exits'!$B$9:$B$608,'Trades'!A15,'Exits'!$K$9:$K$608,1)))</x:f>
        <x:v>0</x:v>
      </x:c>
      <x:c r="P15" s="29" t="n">
        <x:f>IF(COUNTA('Trades'!A15:I15,'Trades'!K15:T15)=0,0,1)</x:f>
        <x:v>0</x:v>
      </x:c>
    </x:row>
    <x:row r="16" ht="52" customHeight="1">
      <x:c r="A16" s="29" t="str">
        <x:f>IF(P16=0,"",IF('Trades'!A16="","[Trades "&amp;ROW()&amp;"]",'Trades'!A16))</x:f>
      </x:c>
      <x:c r="B16" s="33" t="str">
        <x:f>IF(K16=0,"",CHOOSE(K16,"Completa","Abierta","Incompleta / no válida","No admitida"))</x:f>
      </x:c>
      <x:c r="C16" s="33" t="str">
        <x:f>IF(P16=0,"",IF('Trades'!I16="UNSUPPORTED","No se admiten aumentos ni inversiones de posición",IF('Trades'!A16="","Introduzca el ID de operación",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ID: texto que empiece por A–Z, hasta 64 caracteres; sin *, ?, ~, =, &lt; ni &gt;. Ejemplo: T-001.",IF(COUNTIFS('Trades'!$A$9:$A$208,'Trades'!A16)&lt;&gt;1,"ID de operación duplicado",IF('Trades'!B16="","Indique el instrumento",IF(AND('Trades'!C16&lt;&gt;"LONG",'Trades'!C16&lt;&gt;"SHORT"),"Elija LONG o SHORT",IF(NOT(ISNUMBER('Trades'!D16)),"Introduzca una fecha y hora de apertura válidas",IF(OR('Trades'!D16&lt;1,'Trades'!D16&gt;2958465),"Introduzca una fecha y hora de apertura válidas",IF(NOT(ISNUMBER('Trades'!E16)),"Indique una cantidad inicial positiva",IF(OR('Trades'!E16&lt;=0,'Trades'!E16&gt;1000000,ROUND('Trades'!E16,8)&lt;&gt;'Trades'!E16),"Indique una cantidad inicial positiva",IF('Trades'!F16="","Indique la unidad de cantidad",IF(AND('Trades'!I16&lt;&gt;"OPEN",'Trades'!I16&lt;&gt;"CLOSED"),"Elija OPEN o CLOSED",IF(AND('Trades'!J16&lt;&gt;"NET",'Trades'!J16&lt;&gt;"GROSS"),"Elija NET o GROSS",IF(COUNTIFS('Exits'!$B$9:$B$608,'Trades'!A16,'Exits'!$G$9:$G$608,-1)&gt;0,"Revise las salidas vinculadas",IF(D16&gt;'Trades'!E16,"La cantidad cerrada supera la inicial",IF(AND('Trades'!I16="OPEN",D16='Trades'!E16),"OPEN contradice un saldo de cantidad nulo",IF('Trades'!I16="OPEN","",IF(O16=0,"Añada un cierre en Exits",IF(D16&lt;&gt;'Trades'!E16,"CLOSED requiere cerrar toda la cantidad",IF(AND('Trades'!J16="NET",NOT(ISNUMBER('Trades'!L16))),"Introduzca el neto conciliado de toda la posición",IF(AND('Trades'!J16="NET",'Trades'!K16&lt;&gt;"YES"),"Confirme que el neto abarca toda la posición",IF(IF('Trades'!J16="NET",IF('Trades'!M16="",FALSE,IF(NOT(ISNUMBER('Trades'!M16)),TRUE,OR('Trades'!M16&lt;0,'Trades'!M16&gt;1000000000,ROUND('Trades'!M16,2)&lt;&gt;'Trades'!M16))),FALSE),"Importes: hasta 2 decimales; valor absoluto de entrada ≤ 1.000.000.000.",IF(IF('Trades'!J16="NET",IF('Trades'!N16="",FALSE,IF(NOT(ISNUMBER('Trades'!N16)),TRUE,OR('Trades'!N16&lt;0,'Trades'!N16&gt;1000000000,ROUND('Trades'!N16,2)&lt;&gt;'Trades'!N16))),FALSE),"Importes: hasta 2 decimales; valor absoluto de entrada ≤ 1.000.000.000.",IF(IF('Trades'!J16="NET",IF('Trades'!O16="",FALSE,IF(NOT(ISNUMBER('Trades'!O16)),TRUE,OR(ABS('Trades'!O16)&gt;1000000000,ROUND('Trades'!O16,2)&lt;&gt;'Trades'!O16))),FALSE),"Importes: hasta 2 decimales; valor absoluto de entrada ≤ 1.000.000.000.",IF(AND('Trades'!J16="GROSS",NOT(ISNUMBER('Trades'!M16))),"Indique la comisión, incluso si es cero",IF(AND('Trades'!J16="GROSS",'Trades'!M16&lt;0),"La comisión no puede ser negativa",IF(AND('Trades'!J16="GROSS",NOT(ISNUMBER('Trades'!N16))),"Indique otros cargos, incluso si son cero",IF(AND('Trades'!J16="GROSS",'Trades'!N16&lt;0),"Los cargos no pueden ser negativos",IF(AND('Trades'!J16="GROSS",NOT(ISNUMBER('Trades'!O16))),"Indique la financiación con signo, incluido cero",IF(AND('Trades'!J16="GROSS",NOT(ISNUMBER(F16))),"Indique el P&amp;L bruto de cada salida",IF(IF('Trades'!J16="NET",OR(ABS('Trades'!L16)&gt;1000000000,ROUND('Trades'!L16,2)&lt;&gt;'Trades'!L16),FALSE),"Importes: hasta 2 decimales; valor absoluto de entrada ≤ 1.000.000.000.",IF(IF('Trades'!J16="GROSS",OR(ABS('Trades'!M16)&gt;1000000000,ABS('Trades'!N16)&gt;1000000000,ABS('Trades'!O16)&gt;1000000000,ROUND('Trades'!M16,2)&lt;&gt;'Trades'!M16,ROUND('Trades'!N16,2)&lt;&gt;'Trades'!N16,ROUND('Trades'!O16,2)&lt;&gt;'Trades'!O16),FALSE),"Importes: hasta 2 decimales; valor absoluto de entrada ≤ 1.000.000.000.",IF(AND('Trades'!G16&lt;&gt;"",OR(NOT(ISNUMBER('Trades'!G16)),'Trades'!G16&lt;=0)),"Indique un precio positivo o deje la celda vacía",IF(AND('Trades'!H16&lt;&gt;"",OR(NOT(ISNUMBER('Trades'!H16)),'Trades'!H16&lt;=0)),"Indique un precio positivo o deje la celda vacía","")))))))))))))))))))))))))))))))))))</x:f>
      </x:c>
      <x:c r="D16" s="31"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d",ROUND(SUMIFS('Exits'!$I$9:$I$608,'Exits'!$B$9:$B$608,'Trades'!A16),8)))</x:f>
      </x:c>
      <x:c r="E16" s="32"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d",IF(OR(O16=0,COUNTIFS('Exits'!$B$9:$B$608,'Trades'!A16,'Exits'!$G$9:$G$608,-1)&gt;0),"n/d",_xlfn.MAXIFS('Exits'!$C$9:$C$608,'Exits'!$B$9:$B$608,'Trades'!A16))))</x:f>
      </x:c>
      <x:c r="F16" s="30"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n/d",IF(AND(O16&gt;0,SUMIFS('Exits'!$J$9:$J$608,'Exits'!$B$9:$B$608,'Trades'!A16)=O16),ROUND(SUMIFS('Exits'!$F$9:$F$608,'Exits'!$B$9:$B$608,'Trades'!A16),2),"n/d")))</x:f>
      </x:c>
      <x:c r="G16" s="30" t="str">
        <x:f>IF(P16=0,"",IF(K16&lt;&gt;1,"n/d",IF('Trades'!J16="NET",'Trades'!L16,ROUND(F16-'Trades'!M16-'Trades'!N16+'Trades'!O16,2))))</x:f>
      </x:c>
      <x:c r="H16" s="31" t="str">
        <x:f>IF(P16=0,"",IF(N16=1,G16/'Trades'!P16,"n/d"))</x:f>
      </x:c>
      <x:c r="I16" s="33" t="str">
        <x:f>IF(P16=0,"",IF(K16&lt;&gt;1,"Posición sin completar",IF(NOT(ISNUMBER('Trades'!P16)),"Riesgo ausente o no válido: positivo, ≤ 1.000.000.000 y hasta 2 decimales.",IF(OR('Trades'!P16&lt;=0,'Trades'!P16&gt;1000000000,ROUND('Trades'!P16,2)&lt;&gt;'Trades'!P16),"Riesgo ausente o no válido: positivo, ≤ 1.000.000.000 y hasta 2 decimales.",IF(AND('Trades'!Q16&lt;&gt;"PRICE",'Trades'!Q16&lt;&gt;"ALL_IN"),"Elija PRICE o ALL_IN",IF('Trades'!Q16&lt;&gt;'Summary'!$K$4,"Otra base seleccionada","Registrado"))))))</x:f>
      </x:c>
      <x:c r="J16" s="33" t="str">
        <x:f>IF(P16=0,"",IF('Summary'!$H$6="Revise las fechas del filtro","Revise las fechas del filtro",IF(L16=1,"Incluida",IF(K16=1,"Fuera del período","No incluida"))))</x:f>
      </x:c>
      <x:c r="K16" s="29" t="n">
        <x:f>IF(P16=0,0,IF('Trades'!I16="UNSUPPORTED",4,IF(C16&lt;&gt;"",3,IF('Trades'!I16="OPEN",2,1))))</x:f>
        <x:v>0</x:v>
      </x:c>
      <x:c r="L16" s="29" t="n">
        <x:f>IF(OR(K16&lt;&gt;1,'Summary'!$H$6="Revise las fechas del filtro"),0,IF(AND(OR('Summary'!$B$6="",E16&gt;='Summary'!$B$6),OR('Summary'!$E$6="",E16&lt;'Summary'!$E$6+1)),1,0))</x:f>
        <x:v>0</x:v>
      </x:c>
      <x:c r="M16" s="29" t="n">
        <x:f>IF(AND(L16=1,N16=1,'Trades'!Q16='Summary'!$K$4),1,0)</x:f>
        <x:v>0</x:v>
      </x:c>
      <x:c r="N16" s="29" t="n">
        <x:f>IF(K16&lt;&gt;1,0,IF(NOT(ISNUMBER('Trades'!P16)),0,IF(AND('Trades'!P16&gt;0,'Trades'!P16&lt;=1000000000,ROUND('Trades'!P16,2)='Trades'!P16,OR('Trades'!Q16="PRICE",'Trades'!Q16="ALL_IN")),1,0)))</x:f>
        <x:v>0</x:v>
      </x:c>
      <x:c r="O16" s="29" t="n">
        <x:f>IF(P16=0,0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0,COUNTIFS('Exits'!$B$9:$B$608,'Trades'!A16,'Exits'!$K$9:$K$608,1)))</x:f>
        <x:v>0</x:v>
      </x:c>
      <x:c r="P16" s="29" t="n">
        <x:f>IF(COUNTA('Trades'!A16:I16,'Trades'!K16:T16)=0,0,1)</x:f>
        <x:v>0</x:v>
      </x:c>
    </x:row>
    <x:row r="17" ht="52" customHeight="1">
      <x:c r="A17" s="29" t="str">
        <x:f>IF(P17=0,"",IF('Trades'!A17="","[Trades "&amp;ROW()&amp;"]",'Trades'!A17))</x:f>
      </x:c>
      <x:c r="B17" s="33" t="str">
        <x:f>IF(K17=0,"",CHOOSE(K17,"Completa","Abierta","Incompleta / no válida","No admitida"))</x:f>
      </x:c>
      <x:c r="C17" s="33" t="str">
        <x:f>IF(P17=0,"",IF('Trades'!I17="UNSUPPORTED","No se admiten aumentos ni inversiones de posición",IF('Trades'!A17="","Introduzca el ID de operación",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ID: texto que empiece por A–Z, hasta 64 caracteres; sin *, ?, ~, =, &lt; ni &gt;. Ejemplo: T-001.",IF(COUNTIFS('Trades'!$A$9:$A$208,'Trades'!A17)&lt;&gt;1,"ID de operación duplicado",IF('Trades'!B17="","Indique el instrumento",IF(AND('Trades'!C17&lt;&gt;"LONG",'Trades'!C17&lt;&gt;"SHORT"),"Elija LONG o SHORT",IF(NOT(ISNUMBER('Trades'!D17)),"Introduzca una fecha y hora de apertura válidas",IF(OR('Trades'!D17&lt;1,'Trades'!D17&gt;2958465),"Introduzca una fecha y hora de apertura válidas",IF(NOT(ISNUMBER('Trades'!E17)),"Indique una cantidad inicial positiva",IF(OR('Trades'!E17&lt;=0,'Trades'!E17&gt;1000000,ROUND('Trades'!E17,8)&lt;&gt;'Trades'!E17),"Indique una cantidad inicial positiva",IF('Trades'!F17="","Indique la unidad de cantidad",IF(AND('Trades'!I17&lt;&gt;"OPEN",'Trades'!I17&lt;&gt;"CLOSED"),"Elija OPEN o CLOSED",IF(AND('Trades'!J17&lt;&gt;"NET",'Trades'!J17&lt;&gt;"GROSS"),"Elija NET o GROSS",IF(COUNTIFS('Exits'!$B$9:$B$608,'Trades'!A17,'Exits'!$G$9:$G$608,-1)&gt;0,"Revise las salidas vinculadas",IF(D17&gt;'Trades'!E17,"La cantidad cerrada supera la inicial",IF(AND('Trades'!I17="OPEN",D17='Trades'!E17),"OPEN contradice un saldo de cantidad nulo",IF('Trades'!I17="OPEN","",IF(O17=0,"Añada un cierre en Exits",IF(D17&lt;&gt;'Trades'!E17,"CLOSED requiere cerrar toda la cantidad",IF(AND('Trades'!J17="NET",NOT(ISNUMBER('Trades'!L17))),"Introduzca el neto conciliado de toda la posición",IF(AND('Trades'!J17="NET",'Trades'!K17&lt;&gt;"YES"),"Confirme que el neto abarca toda la posición",IF(IF('Trades'!J17="NET",IF('Trades'!M17="",FALSE,IF(NOT(ISNUMBER('Trades'!M17)),TRUE,OR('Trades'!M17&lt;0,'Trades'!M17&gt;1000000000,ROUND('Trades'!M17,2)&lt;&gt;'Trades'!M17))),FALSE),"Importes: hasta 2 decimales; valor absoluto de entrada ≤ 1.000.000.000.",IF(IF('Trades'!J17="NET",IF('Trades'!N17="",FALSE,IF(NOT(ISNUMBER('Trades'!N17)),TRUE,OR('Trades'!N17&lt;0,'Trades'!N17&gt;1000000000,ROUND('Trades'!N17,2)&lt;&gt;'Trades'!N17))),FALSE),"Importes: hasta 2 decimales; valor absoluto de entrada ≤ 1.000.000.000.",IF(IF('Trades'!J17="NET",IF('Trades'!O17="",FALSE,IF(NOT(ISNUMBER('Trades'!O17)),TRUE,OR(ABS('Trades'!O17)&gt;1000000000,ROUND('Trades'!O17,2)&lt;&gt;'Trades'!O17))),FALSE),"Importes: hasta 2 decimales; valor absoluto de entrada ≤ 1.000.000.000.",IF(AND('Trades'!J17="GROSS",NOT(ISNUMBER('Trades'!M17))),"Indique la comisión, incluso si es cero",IF(AND('Trades'!J17="GROSS",'Trades'!M17&lt;0),"La comisión no puede ser negativa",IF(AND('Trades'!J17="GROSS",NOT(ISNUMBER('Trades'!N17))),"Indique otros cargos, incluso si son cero",IF(AND('Trades'!J17="GROSS",'Trades'!N17&lt;0),"Los cargos no pueden ser negativos",IF(AND('Trades'!J17="GROSS",NOT(ISNUMBER('Trades'!O17))),"Indique la financiación con signo, incluido cero",IF(AND('Trades'!J17="GROSS",NOT(ISNUMBER(F17))),"Indique el P&amp;L bruto de cada salida",IF(IF('Trades'!J17="NET",OR(ABS('Trades'!L17)&gt;1000000000,ROUND('Trades'!L17,2)&lt;&gt;'Trades'!L17),FALSE),"Importes: hasta 2 decimales; valor absoluto de entrada ≤ 1.000.000.000.",IF(IF('Trades'!J17="GROSS",OR(ABS('Trades'!M17)&gt;1000000000,ABS('Trades'!N17)&gt;1000000000,ABS('Trades'!O17)&gt;1000000000,ROUND('Trades'!M17,2)&lt;&gt;'Trades'!M17,ROUND('Trades'!N17,2)&lt;&gt;'Trades'!N17,ROUND('Trades'!O17,2)&lt;&gt;'Trades'!O17),FALSE),"Importes: hasta 2 decimales; valor absoluto de entrada ≤ 1.000.000.000.",IF(AND('Trades'!G17&lt;&gt;"",OR(NOT(ISNUMBER('Trades'!G17)),'Trades'!G17&lt;=0)),"Indique un precio positivo o deje la celda vacía",IF(AND('Trades'!H17&lt;&gt;"",OR(NOT(ISNUMBER('Trades'!H17)),'Trades'!H17&lt;=0)),"Indique un precio positivo o deje la celda vacía","")))))))))))))))))))))))))))))))))))</x:f>
      </x:c>
      <x:c r="D17" s="31"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d",ROUND(SUMIFS('Exits'!$I$9:$I$608,'Exits'!$B$9:$B$608,'Trades'!A17),8)))</x:f>
      </x:c>
      <x:c r="E17" s="32"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d",IF(OR(O17=0,COUNTIFS('Exits'!$B$9:$B$608,'Trades'!A17,'Exits'!$G$9:$G$608,-1)&gt;0),"n/d",_xlfn.MAXIFS('Exits'!$C$9:$C$608,'Exits'!$B$9:$B$608,'Trades'!A17))))</x:f>
      </x:c>
      <x:c r="F17" s="30"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n/d",IF(AND(O17&gt;0,SUMIFS('Exits'!$J$9:$J$608,'Exits'!$B$9:$B$608,'Trades'!A17)=O17),ROUND(SUMIFS('Exits'!$F$9:$F$608,'Exits'!$B$9:$B$608,'Trades'!A17),2),"n/d")))</x:f>
      </x:c>
      <x:c r="G17" s="30" t="str">
        <x:f>IF(P17=0,"",IF(K17&lt;&gt;1,"n/d",IF('Trades'!J17="NET",'Trades'!L17,ROUND(F17-'Trades'!M17-'Trades'!N17+'Trades'!O17,2))))</x:f>
      </x:c>
      <x:c r="H17" s="31" t="str">
        <x:f>IF(P17=0,"",IF(N17=1,G17/'Trades'!P17,"n/d"))</x:f>
      </x:c>
      <x:c r="I17" s="33" t="str">
        <x:f>IF(P17=0,"",IF(K17&lt;&gt;1,"Posición sin completar",IF(NOT(ISNUMBER('Trades'!P17)),"Riesgo ausente o no válido: positivo, ≤ 1.000.000.000 y hasta 2 decimales.",IF(OR('Trades'!P17&lt;=0,'Trades'!P17&gt;1000000000,ROUND('Trades'!P17,2)&lt;&gt;'Trades'!P17),"Riesgo ausente o no válido: positivo, ≤ 1.000.000.000 y hasta 2 decimales.",IF(AND('Trades'!Q17&lt;&gt;"PRICE",'Trades'!Q17&lt;&gt;"ALL_IN"),"Elija PRICE o ALL_IN",IF('Trades'!Q17&lt;&gt;'Summary'!$K$4,"Otra base seleccionada","Registrado"))))))</x:f>
      </x:c>
      <x:c r="J17" s="33" t="str">
        <x:f>IF(P17=0,"",IF('Summary'!$H$6="Revise las fechas del filtro","Revise las fechas del filtro",IF(L17=1,"Incluida",IF(K17=1,"Fuera del período","No incluida"))))</x:f>
      </x:c>
      <x:c r="K17" s="29" t="n">
        <x:f>IF(P17=0,0,IF('Trades'!I17="UNSUPPORTED",4,IF(C17&lt;&gt;"",3,IF('Trades'!I17="OPEN",2,1))))</x:f>
        <x:v>0</x:v>
      </x:c>
      <x:c r="L17" s="29" t="n">
        <x:f>IF(OR(K17&lt;&gt;1,'Summary'!$H$6="Revise las fechas del filtro"),0,IF(AND(OR('Summary'!$B$6="",E17&gt;='Summary'!$B$6),OR('Summary'!$E$6="",E17&lt;'Summary'!$E$6+1)),1,0))</x:f>
        <x:v>0</x:v>
      </x:c>
      <x:c r="M17" s="29" t="n">
        <x:f>IF(AND(L17=1,N17=1,'Trades'!Q17='Summary'!$K$4),1,0)</x:f>
        <x:v>0</x:v>
      </x:c>
      <x:c r="N17" s="29" t="n">
        <x:f>IF(K17&lt;&gt;1,0,IF(NOT(ISNUMBER('Trades'!P17)),0,IF(AND('Trades'!P17&gt;0,'Trades'!P17&lt;=1000000000,ROUND('Trades'!P17,2)='Trades'!P17,OR('Trades'!Q17="PRICE",'Trades'!Q17="ALL_IN")),1,0)))</x:f>
        <x:v>0</x:v>
      </x:c>
      <x:c r="O17" s="29" t="n">
        <x:f>IF(P17=0,0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0,COUNTIFS('Exits'!$B$9:$B$608,'Trades'!A17,'Exits'!$K$9:$K$608,1)))</x:f>
        <x:v>0</x:v>
      </x:c>
      <x:c r="P17" s="29" t="n">
        <x:f>IF(COUNTA('Trades'!A17:I17,'Trades'!K17:T17)=0,0,1)</x:f>
        <x:v>0</x:v>
      </x:c>
    </x:row>
    <x:row r="18" ht="52" customHeight="1">
      <x:c r="A18" s="29" t="str">
        <x:f>IF(P18=0,"",IF('Trades'!A18="","[Trades "&amp;ROW()&amp;"]",'Trades'!A18))</x:f>
      </x:c>
      <x:c r="B18" s="33" t="str">
        <x:f>IF(K18=0,"",CHOOSE(K18,"Completa","Abierta","Incompleta / no válida","No admitida"))</x:f>
      </x:c>
      <x:c r="C18" s="33" t="str">
        <x:f>IF(P18=0,"",IF('Trades'!I18="UNSUPPORTED","No se admiten aumentos ni inversiones de posición",IF('Trades'!A18="","Introduzca el ID de operación",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ID: texto que empiece por A–Z, hasta 64 caracteres; sin *, ?, ~, =, &lt; ni &gt;. Ejemplo: T-001.",IF(COUNTIFS('Trades'!$A$9:$A$208,'Trades'!A18)&lt;&gt;1,"ID de operación duplicado",IF('Trades'!B18="","Indique el instrumento",IF(AND('Trades'!C18&lt;&gt;"LONG",'Trades'!C18&lt;&gt;"SHORT"),"Elija LONG o SHORT",IF(NOT(ISNUMBER('Trades'!D18)),"Introduzca una fecha y hora de apertura válidas",IF(OR('Trades'!D18&lt;1,'Trades'!D18&gt;2958465),"Introduzca una fecha y hora de apertura válidas",IF(NOT(ISNUMBER('Trades'!E18)),"Indique una cantidad inicial positiva",IF(OR('Trades'!E18&lt;=0,'Trades'!E18&gt;1000000,ROUND('Trades'!E18,8)&lt;&gt;'Trades'!E18),"Indique una cantidad inicial positiva",IF('Trades'!F18="","Indique la unidad de cantidad",IF(AND('Trades'!I18&lt;&gt;"OPEN",'Trades'!I18&lt;&gt;"CLOSED"),"Elija OPEN o CLOSED",IF(AND('Trades'!J18&lt;&gt;"NET",'Trades'!J18&lt;&gt;"GROSS"),"Elija NET o GROSS",IF(COUNTIFS('Exits'!$B$9:$B$608,'Trades'!A18,'Exits'!$G$9:$G$608,-1)&gt;0,"Revise las salidas vinculadas",IF(D18&gt;'Trades'!E18,"La cantidad cerrada supera la inicial",IF(AND('Trades'!I18="OPEN",D18='Trades'!E18),"OPEN contradice un saldo de cantidad nulo",IF('Trades'!I18="OPEN","",IF(O18=0,"Añada un cierre en Exits",IF(D18&lt;&gt;'Trades'!E18,"CLOSED requiere cerrar toda la cantidad",IF(AND('Trades'!J18="NET",NOT(ISNUMBER('Trades'!L18))),"Introduzca el neto conciliado de toda la posición",IF(AND('Trades'!J18="NET",'Trades'!K18&lt;&gt;"YES"),"Confirme que el neto abarca toda la posición",IF(IF('Trades'!J18="NET",IF('Trades'!M18="",FALSE,IF(NOT(ISNUMBER('Trades'!M18)),TRUE,OR('Trades'!M18&lt;0,'Trades'!M18&gt;1000000000,ROUND('Trades'!M18,2)&lt;&gt;'Trades'!M18))),FALSE),"Importes: hasta 2 decimales; valor absoluto de entrada ≤ 1.000.000.000.",IF(IF('Trades'!J18="NET",IF('Trades'!N18="",FALSE,IF(NOT(ISNUMBER('Trades'!N18)),TRUE,OR('Trades'!N18&lt;0,'Trades'!N18&gt;1000000000,ROUND('Trades'!N18,2)&lt;&gt;'Trades'!N18))),FALSE),"Importes: hasta 2 decimales; valor absoluto de entrada ≤ 1.000.000.000.",IF(IF('Trades'!J18="NET",IF('Trades'!O18="",FALSE,IF(NOT(ISNUMBER('Trades'!O18)),TRUE,OR(ABS('Trades'!O18)&gt;1000000000,ROUND('Trades'!O18,2)&lt;&gt;'Trades'!O18))),FALSE),"Importes: hasta 2 decimales; valor absoluto de entrada ≤ 1.000.000.000.",IF(AND('Trades'!J18="GROSS",NOT(ISNUMBER('Trades'!M18))),"Indique la comisión, incluso si es cero",IF(AND('Trades'!J18="GROSS",'Trades'!M18&lt;0),"La comisión no puede ser negativa",IF(AND('Trades'!J18="GROSS",NOT(ISNUMBER('Trades'!N18))),"Indique otros cargos, incluso si son cero",IF(AND('Trades'!J18="GROSS",'Trades'!N18&lt;0),"Los cargos no pueden ser negativos",IF(AND('Trades'!J18="GROSS",NOT(ISNUMBER('Trades'!O18))),"Indique la financiación con signo, incluido cero",IF(AND('Trades'!J18="GROSS",NOT(ISNUMBER(F18))),"Indique el P&amp;L bruto de cada salida",IF(IF('Trades'!J18="NET",OR(ABS('Trades'!L18)&gt;1000000000,ROUND('Trades'!L18,2)&lt;&gt;'Trades'!L18),FALSE),"Importes: hasta 2 decimales; valor absoluto de entrada ≤ 1.000.000.000.",IF(IF('Trades'!J18="GROSS",OR(ABS('Trades'!M18)&gt;1000000000,ABS('Trades'!N18)&gt;1000000000,ABS('Trades'!O18)&gt;1000000000,ROUND('Trades'!M18,2)&lt;&gt;'Trades'!M18,ROUND('Trades'!N18,2)&lt;&gt;'Trades'!N18,ROUND('Trades'!O18,2)&lt;&gt;'Trades'!O18),FALSE),"Importes: hasta 2 decimales; valor absoluto de entrada ≤ 1.000.000.000.",IF(AND('Trades'!G18&lt;&gt;"",OR(NOT(ISNUMBER('Trades'!G18)),'Trades'!G18&lt;=0)),"Indique un precio positivo o deje la celda vacía",IF(AND('Trades'!H18&lt;&gt;"",OR(NOT(ISNUMBER('Trades'!H18)),'Trades'!H18&lt;=0)),"Indique un precio positivo o deje la celda vacía","")))))))))))))))))))))))))))))))))))</x:f>
      </x:c>
      <x:c r="D18" s="31"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d",ROUND(SUMIFS('Exits'!$I$9:$I$608,'Exits'!$B$9:$B$608,'Trades'!A18),8)))</x:f>
      </x:c>
      <x:c r="E18" s="32"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d",IF(OR(O18=0,COUNTIFS('Exits'!$B$9:$B$608,'Trades'!A18,'Exits'!$G$9:$G$608,-1)&gt;0),"n/d",_xlfn.MAXIFS('Exits'!$C$9:$C$608,'Exits'!$B$9:$B$608,'Trades'!A18))))</x:f>
      </x:c>
      <x:c r="F18" s="30"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n/d",IF(AND(O18&gt;0,SUMIFS('Exits'!$J$9:$J$608,'Exits'!$B$9:$B$608,'Trades'!A18)=O18),ROUND(SUMIFS('Exits'!$F$9:$F$608,'Exits'!$B$9:$B$608,'Trades'!A18),2),"n/d")))</x:f>
      </x:c>
      <x:c r="G18" s="30" t="str">
        <x:f>IF(P18=0,"",IF(K18&lt;&gt;1,"n/d",IF('Trades'!J18="NET",'Trades'!L18,ROUND(F18-'Trades'!M18-'Trades'!N18+'Trades'!O18,2))))</x:f>
      </x:c>
      <x:c r="H18" s="31" t="str">
        <x:f>IF(P18=0,"",IF(N18=1,G18/'Trades'!P18,"n/d"))</x:f>
      </x:c>
      <x:c r="I18" s="33" t="str">
        <x:f>IF(P18=0,"",IF(K18&lt;&gt;1,"Posición sin completar",IF(NOT(ISNUMBER('Trades'!P18)),"Riesgo ausente o no válido: positivo, ≤ 1.000.000.000 y hasta 2 decimales.",IF(OR('Trades'!P18&lt;=0,'Trades'!P18&gt;1000000000,ROUND('Trades'!P18,2)&lt;&gt;'Trades'!P18),"Riesgo ausente o no válido: positivo, ≤ 1.000.000.000 y hasta 2 decimales.",IF(AND('Trades'!Q18&lt;&gt;"PRICE",'Trades'!Q18&lt;&gt;"ALL_IN"),"Elija PRICE o ALL_IN",IF('Trades'!Q18&lt;&gt;'Summary'!$K$4,"Otra base seleccionada","Registrado"))))))</x:f>
      </x:c>
      <x:c r="J18" s="33" t="str">
        <x:f>IF(P18=0,"",IF('Summary'!$H$6="Revise las fechas del filtro","Revise las fechas del filtro",IF(L18=1,"Incluida",IF(K18=1,"Fuera del período","No incluida"))))</x:f>
      </x:c>
      <x:c r="K18" s="29" t="n">
        <x:f>IF(P18=0,0,IF('Trades'!I18="UNSUPPORTED",4,IF(C18&lt;&gt;"",3,IF('Trades'!I18="OPEN",2,1))))</x:f>
        <x:v>0</x:v>
      </x:c>
      <x:c r="L18" s="29" t="n">
        <x:f>IF(OR(K18&lt;&gt;1,'Summary'!$H$6="Revise las fechas del filtro"),0,IF(AND(OR('Summary'!$B$6="",E18&gt;='Summary'!$B$6),OR('Summary'!$E$6="",E18&lt;'Summary'!$E$6+1)),1,0))</x:f>
        <x:v>0</x:v>
      </x:c>
      <x:c r="M18" s="29" t="n">
        <x:f>IF(AND(L18=1,N18=1,'Trades'!Q18='Summary'!$K$4),1,0)</x:f>
        <x:v>0</x:v>
      </x:c>
      <x:c r="N18" s="29" t="n">
        <x:f>IF(K18&lt;&gt;1,0,IF(NOT(ISNUMBER('Trades'!P18)),0,IF(AND('Trades'!P18&gt;0,'Trades'!P18&lt;=1000000000,ROUND('Trades'!P18,2)='Trades'!P18,OR('Trades'!Q18="PRICE",'Trades'!Q18="ALL_IN")),1,0)))</x:f>
        <x:v>0</x:v>
      </x:c>
      <x:c r="O18" s="29" t="n">
        <x:f>IF(P18=0,0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0,COUNTIFS('Exits'!$B$9:$B$608,'Trades'!A18,'Exits'!$K$9:$K$608,1)))</x:f>
        <x:v>0</x:v>
      </x:c>
      <x:c r="P18" s="29" t="n">
        <x:f>IF(COUNTA('Trades'!A18:I18,'Trades'!K18:T18)=0,0,1)</x:f>
        <x:v>0</x:v>
      </x:c>
    </x:row>
    <x:row r="19" ht="52" customHeight="1">
      <x:c r="A19" s="29" t="str">
        <x:f>IF(P19=0,"",IF('Trades'!A19="","[Trades "&amp;ROW()&amp;"]",'Trades'!A19))</x:f>
      </x:c>
      <x:c r="B19" s="33" t="str">
        <x:f>IF(K19=0,"",CHOOSE(K19,"Completa","Abierta","Incompleta / no válida","No admitida"))</x:f>
      </x:c>
      <x:c r="C19" s="33" t="str">
        <x:f>IF(P19=0,"",IF('Trades'!I19="UNSUPPORTED","No se admiten aumentos ni inversiones de posición",IF('Trades'!A19="","Introduzca el ID de operación",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ID: texto que empiece por A–Z, hasta 64 caracteres; sin *, ?, ~, =, &lt; ni &gt;. Ejemplo: T-001.",IF(COUNTIFS('Trades'!$A$9:$A$208,'Trades'!A19)&lt;&gt;1,"ID de operación duplicado",IF('Trades'!B19="","Indique el instrumento",IF(AND('Trades'!C19&lt;&gt;"LONG",'Trades'!C19&lt;&gt;"SHORT"),"Elija LONG o SHORT",IF(NOT(ISNUMBER('Trades'!D19)),"Introduzca una fecha y hora de apertura válidas",IF(OR('Trades'!D19&lt;1,'Trades'!D19&gt;2958465),"Introduzca una fecha y hora de apertura válidas",IF(NOT(ISNUMBER('Trades'!E19)),"Indique una cantidad inicial positiva",IF(OR('Trades'!E19&lt;=0,'Trades'!E19&gt;1000000,ROUND('Trades'!E19,8)&lt;&gt;'Trades'!E19),"Indique una cantidad inicial positiva",IF('Trades'!F19="","Indique la unidad de cantidad",IF(AND('Trades'!I19&lt;&gt;"OPEN",'Trades'!I19&lt;&gt;"CLOSED"),"Elija OPEN o CLOSED",IF(AND('Trades'!J19&lt;&gt;"NET",'Trades'!J19&lt;&gt;"GROSS"),"Elija NET o GROSS",IF(COUNTIFS('Exits'!$B$9:$B$608,'Trades'!A19,'Exits'!$G$9:$G$608,-1)&gt;0,"Revise las salidas vinculadas",IF(D19&gt;'Trades'!E19,"La cantidad cerrada supera la inicial",IF(AND('Trades'!I19="OPEN",D19='Trades'!E19),"OPEN contradice un saldo de cantidad nulo",IF('Trades'!I19="OPEN","",IF(O19=0,"Añada un cierre en Exits",IF(D19&lt;&gt;'Trades'!E19,"CLOSED requiere cerrar toda la cantidad",IF(AND('Trades'!J19="NET",NOT(ISNUMBER('Trades'!L19))),"Introduzca el neto conciliado de toda la posición",IF(AND('Trades'!J19="NET",'Trades'!K19&lt;&gt;"YES"),"Confirme que el neto abarca toda la posición",IF(IF('Trades'!J19="NET",IF('Trades'!M19="",FALSE,IF(NOT(ISNUMBER('Trades'!M19)),TRUE,OR('Trades'!M19&lt;0,'Trades'!M19&gt;1000000000,ROUND('Trades'!M19,2)&lt;&gt;'Trades'!M19))),FALSE),"Importes: hasta 2 decimales; valor absoluto de entrada ≤ 1.000.000.000.",IF(IF('Trades'!J19="NET",IF('Trades'!N19="",FALSE,IF(NOT(ISNUMBER('Trades'!N19)),TRUE,OR('Trades'!N19&lt;0,'Trades'!N19&gt;1000000000,ROUND('Trades'!N19,2)&lt;&gt;'Trades'!N19))),FALSE),"Importes: hasta 2 decimales; valor absoluto de entrada ≤ 1.000.000.000.",IF(IF('Trades'!J19="NET",IF('Trades'!O19="",FALSE,IF(NOT(ISNUMBER('Trades'!O19)),TRUE,OR(ABS('Trades'!O19)&gt;1000000000,ROUND('Trades'!O19,2)&lt;&gt;'Trades'!O19))),FALSE),"Importes: hasta 2 decimales; valor absoluto de entrada ≤ 1.000.000.000.",IF(AND('Trades'!J19="GROSS",NOT(ISNUMBER('Trades'!M19))),"Indique la comisión, incluso si es cero",IF(AND('Trades'!J19="GROSS",'Trades'!M19&lt;0),"La comisión no puede ser negativa",IF(AND('Trades'!J19="GROSS",NOT(ISNUMBER('Trades'!N19))),"Indique otros cargos, incluso si son cero",IF(AND('Trades'!J19="GROSS",'Trades'!N19&lt;0),"Los cargos no pueden ser negativos",IF(AND('Trades'!J19="GROSS",NOT(ISNUMBER('Trades'!O19))),"Indique la financiación con signo, incluido cero",IF(AND('Trades'!J19="GROSS",NOT(ISNUMBER(F19))),"Indique el P&amp;L bruto de cada salida",IF(IF('Trades'!J19="NET",OR(ABS('Trades'!L19)&gt;1000000000,ROUND('Trades'!L19,2)&lt;&gt;'Trades'!L19),FALSE),"Importes: hasta 2 decimales; valor absoluto de entrada ≤ 1.000.000.000.",IF(IF('Trades'!J19="GROSS",OR(ABS('Trades'!M19)&gt;1000000000,ABS('Trades'!N19)&gt;1000000000,ABS('Trades'!O19)&gt;1000000000,ROUND('Trades'!M19,2)&lt;&gt;'Trades'!M19,ROUND('Trades'!N19,2)&lt;&gt;'Trades'!N19,ROUND('Trades'!O19,2)&lt;&gt;'Trades'!O19),FALSE),"Importes: hasta 2 decimales; valor absoluto de entrada ≤ 1.000.000.000.",IF(AND('Trades'!G19&lt;&gt;"",OR(NOT(ISNUMBER('Trades'!G19)),'Trades'!G19&lt;=0)),"Indique un precio positivo o deje la celda vacía",IF(AND('Trades'!H19&lt;&gt;"",OR(NOT(ISNUMBER('Trades'!H19)),'Trades'!H19&lt;=0)),"Indique un precio positivo o deje la celda vacía","")))))))))))))))))))))))))))))))))))</x:f>
      </x:c>
      <x:c r="D19" s="31"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d",ROUND(SUMIFS('Exits'!$I$9:$I$608,'Exits'!$B$9:$B$608,'Trades'!A19),8)))</x:f>
      </x:c>
      <x:c r="E19" s="32"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d",IF(OR(O19=0,COUNTIFS('Exits'!$B$9:$B$608,'Trades'!A19,'Exits'!$G$9:$G$608,-1)&gt;0),"n/d",_xlfn.MAXIFS('Exits'!$C$9:$C$608,'Exits'!$B$9:$B$608,'Trades'!A19))))</x:f>
      </x:c>
      <x:c r="F19" s="30"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n/d",IF(AND(O19&gt;0,SUMIFS('Exits'!$J$9:$J$608,'Exits'!$B$9:$B$608,'Trades'!A19)=O19),ROUND(SUMIFS('Exits'!$F$9:$F$608,'Exits'!$B$9:$B$608,'Trades'!A19),2),"n/d")))</x:f>
      </x:c>
      <x:c r="G19" s="30" t="str">
        <x:f>IF(P19=0,"",IF(K19&lt;&gt;1,"n/d",IF('Trades'!J19="NET",'Trades'!L19,ROUND(F19-'Trades'!M19-'Trades'!N19+'Trades'!O19,2))))</x:f>
      </x:c>
      <x:c r="H19" s="31" t="str">
        <x:f>IF(P19=0,"",IF(N19=1,G19/'Trades'!P19,"n/d"))</x:f>
      </x:c>
      <x:c r="I19" s="33" t="str">
        <x:f>IF(P19=0,"",IF(K19&lt;&gt;1,"Posición sin completar",IF(NOT(ISNUMBER('Trades'!P19)),"Riesgo ausente o no válido: positivo, ≤ 1.000.000.000 y hasta 2 decimales.",IF(OR('Trades'!P19&lt;=0,'Trades'!P19&gt;1000000000,ROUND('Trades'!P19,2)&lt;&gt;'Trades'!P19),"Riesgo ausente o no válido: positivo, ≤ 1.000.000.000 y hasta 2 decimales.",IF(AND('Trades'!Q19&lt;&gt;"PRICE",'Trades'!Q19&lt;&gt;"ALL_IN"),"Elija PRICE o ALL_IN",IF('Trades'!Q19&lt;&gt;'Summary'!$K$4,"Otra base seleccionada","Registrado"))))))</x:f>
      </x:c>
      <x:c r="J19" s="33" t="str">
        <x:f>IF(P19=0,"",IF('Summary'!$H$6="Revise las fechas del filtro","Revise las fechas del filtro",IF(L19=1,"Incluida",IF(K19=1,"Fuera del período","No incluida"))))</x:f>
      </x:c>
      <x:c r="K19" s="29" t="n">
        <x:f>IF(P19=0,0,IF('Trades'!I19="UNSUPPORTED",4,IF(C19&lt;&gt;"",3,IF('Trades'!I19="OPEN",2,1))))</x:f>
        <x:v>0</x:v>
      </x:c>
      <x:c r="L19" s="29" t="n">
        <x:f>IF(OR(K19&lt;&gt;1,'Summary'!$H$6="Revise las fechas del filtro"),0,IF(AND(OR('Summary'!$B$6="",E19&gt;='Summary'!$B$6),OR('Summary'!$E$6="",E19&lt;'Summary'!$E$6+1)),1,0))</x:f>
        <x:v>0</x:v>
      </x:c>
      <x:c r="M19" s="29" t="n">
        <x:f>IF(AND(L19=1,N19=1,'Trades'!Q19='Summary'!$K$4),1,0)</x:f>
        <x:v>0</x:v>
      </x:c>
      <x:c r="N19" s="29" t="n">
        <x:f>IF(K19&lt;&gt;1,0,IF(NOT(ISNUMBER('Trades'!P19)),0,IF(AND('Trades'!P19&gt;0,'Trades'!P19&lt;=1000000000,ROUND('Trades'!P19,2)='Trades'!P19,OR('Trades'!Q19="PRICE",'Trades'!Q19="ALL_IN")),1,0)))</x:f>
        <x:v>0</x:v>
      </x:c>
      <x:c r="O19" s="29" t="n">
        <x:f>IF(P19=0,0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0,COUNTIFS('Exits'!$B$9:$B$608,'Trades'!A19,'Exits'!$K$9:$K$608,1)))</x:f>
        <x:v>0</x:v>
      </x:c>
      <x:c r="P19" s="29" t="n">
        <x:f>IF(COUNTA('Trades'!A19:I19,'Trades'!K19:T19)=0,0,1)</x:f>
        <x:v>0</x:v>
      </x:c>
    </x:row>
    <x:row r="20" ht="52" customHeight="1">
      <x:c r="A20" s="29" t="str">
        <x:f>IF(P20=0,"",IF('Trades'!A20="","[Trades "&amp;ROW()&amp;"]",'Trades'!A20))</x:f>
      </x:c>
      <x:c r="B20" s="33" t="str">
        <x:f>IF(K20=0,"",CHOOSE(K20,"Completa","Abierta","Incompleta / no válida","No admitida"))</x:f>
      </x:c>
      <x:c r="C20" s="33" t="str">
        <x:f>IF(P20=0,"",IF('Trades'!I20="UNSUPPORTED","No se admiten aumentos ni inversiones de posición",IF('Trades'!A20="","Introduzca el ID de operación",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ID: texto que empiece por A–Z, hasta 64 caracteres; sin *, ?, ~, =, &lt; ni &gt;. Ejemplo: T-001.",IF(COUNTIFS('Trades'!$A$9:$A$208,'Trades'!A20)&lt;&gt;1,"ID de operación duplicado",IF('Trades'!B20="","Indique el instrumento",IF(AND('Trades'!C20&lt;&gt;"LONG",'Trades'!C20&lt;&gt;"SHORT"),"Elija LONG o SHORT",IF(NOT(ISNUMBER('Trades'!D20)),"Introduzca una fecha y hora de apertura válidas",IF(OR('Trades'!D20&lt;1,'Trades'!D20&gt;2958465),"Introduzca una fecha y hora de apertura válidas",IF(NOT(ISNUMBER('Trades'!E20)),"Indique una cantidad inicial positiva",IF(OR('Trades'!E20&lt;=0,'Trades'!E20&gt;1000000,ROUND('Trades'!E20,8)&lt;&gt;'Trades'!E20),"Indique una cantidad inicial positiva",IF('Trades'!F20="","Indique la unidad de cantidad",IF(AND('Trades'!I20&lt;&gt;"OPEN",'Trades'!I20&lt;&gt;"CLOSED"),"Elija OPEN o CLOSED",IF(AND('Trades'!J20&lt;&gt;"NET",'Trades'!J20&lt;&gt;"GROSS"),"Elija NET o GROSS",IF(COUNTIFS('Exits'!$B$9:$B$608,'Trades'!A20,'Exits'!$G$9:$G$608,-1)&gt;0,"Revise las salidas vinculadas",IF(D20&gt;'Trades'!E20,"La cantidad cerrada supera la inicial",IF(AND('Trades'!I20="OPEN",D20='Trades'!E20),"OPEN contradice un saldo de cantidad nulo",IF('Trades'!I20="OPEN","",IF(O20=0,"Añada un cierre en Exits",IF(D20&lt;&gt;'Trades'!E20,"CLOSED requiere cerrar toda la cantidad",IF(AND('Trades'!J20="NET",NOT(ISNUMBER('Trades'!L20))),"Introduzca el neto conciliado de toda la posición",IF(AND('Trades'!J20="NET",'Trades'!K20&lt;&gt;"YES"),"Confirme que el neto abarca toda la posición",IF(IF('Trades'!J20="NET",IF('Trades'!M20="",FALSE,IF(NOT(ISNUMBER('Trades'!M20)),TRUE,OR('Trades'!M20&lt;0,'Trades'!M20&gt;1000000000,ROUND('Trades'!M20,2)&lt;&gt;'Trades'!M20))),FALSE),"Importes: hasta 2 decimales; valor absoluto de entrada ≤ 1.000.000.000.",IF(IF('Trades'!J20="NET",IF('Trades'!N20="",FALSE,IF(NOT(ISNUMBER('Trades'!N20)),TRUE,OR('Trades'!N20&lt;0,'Trades'!N20&gt;1000000000,ROUND('Trades'!N20,2)&lt;&gt;'Trades'!N20))),FALSE),"Importes: hasta 2 decimales; valor absoluto de entrada ≤ 1.000.000.000.",IF(IF('Trades'!J20="NET",IF('Trades'!O20="",FALSE,IF(NOT(ISNUMBER('Trades'!O20)),TRUE,OR(ABS('Trades'!O20)&gt;1000000000,ROUND('Trades'!O20,2)&lt;&gt;'Trades'!O20))),FALSE),"Importes: hasta 2 decimales; valor absoluto de entrada ≤ 1.000.000.000.",IF(AND('Trades'!J20="GROSS",NOT(ISNUMBER('Trades'!M20))),"Indique la comisión, incluso si es cero",IF(AND('Trades'!J20="GROSS",'Trades'!M20&lt;0),"La comisión no puede ser negativa",IF(AND('Trades'!J20="GROSS",NOT(ISNUMBER('Trades'!N20))),"Indique otros cargos, incluso si son cero",IF(AND('Trades'!J20="GROSS",'Trades'!N20&lt;0),"Los cargos no pueden ser negativos",IF(AND('Trades'!J20="GROSS",NOT(ISNUMBER('Trades'!O20))),"Indique la financiación con signo, incluido cero",IF(AND('Trades'!J20="GROSS",NOT(ISNUMBER(F20))),"Indique el P&amp;L bruto de cada salida",IF(IF('Trades'!J20="NET",OR(ABS('Trades'!L20)&gt;1000000000,ROUND('Trades'!L20,2)&lt;&gt;'Trades'!L20),FALSE),"Importes: hasta 2 decimales; valor absoluto de entrada ≤ 1.000.000.000.",IF(IF('Trades'!J20="GROSS",OR(ABS('Trades'!M20)&gt;1000000000,ABS('Trades'!N20)&gt;1000000000,ABS('Trades'!O20)&gt;1000000000,ROUND('Trades'!M20,2)&lt;&gt;'Trades'!M20,ROUND('Trades'!N20,2)&lt;&gt;'Trades'!N20,ROUND('Trades'!O20,2)&lt;&gt;'Trades'!O20),FALSE),"Importes: hasta 2 decimales; valor absoluto de entrada ≤ 1.000.000.000.",IF(AND('Trades'!G20&lt;&gt;"",OR(NOT(ISNUMBER('Trades'!G20)),'Trades'!G20&lt;=0)),"Indique un precio positivo o deje la celda vacía",IF(AND('Trades'!H20&lt;&gt;"",OR(NOT(ISNUMBER('Trades'!H20)),'Trades'!H20&lt;=0)),"Indique un precio positivo o deje la celda vacía","")))))))))))))))))))))))))))))))))))</x:f>
      </x:c>
      <x:c r="D20" s="31"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d",ROUND(SUMIFS('Exits'!$I$9:$I$608,'Exits'!$B$9:$B$608,'Trades'!A20),8)))</x:f>
      </x:c>
      <x:c r="E20" s="32"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d",IF(OR(O20=0,COUNTIFS('Exits'!$B$9:$B$608,'Trades'!A20,'Exits'!$G$9:$G$608,-1)&gt;0),"n/d",_xlfn.MAXIFS('Exits'!$C$9:$C$608,'Exits'!$B$9:$B$608,'Trades'!A20))))</x:f>
      </x:c>
      <x:c r="F20" s="30"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n/d",IF(AND(O20&gt;0,SUMIFS('Exits'!$J$9:$J$608,'Exits'!$B$9:$B$608,'Trades'!A20)=O20),ROUND(SUMIFS('Exits'!$F$9:$F$608,'Exits'!$B$9:$B$608,'Trades'!A20),2),"n/d")))</x:f>
      </x:c>
      <x:c r="G20" s="30" t="str">
        <x:f>IF(P20=0,"",IF(K20&lt;&gt;1,"n/d",IF('Trades'!J20="NET",'Trades'!L20,ROUND(F20-'Trades'!M20-'Trades'!N20+'Trades'!O20,2))))</x:f>
      </x:c>
      <x:c r="H20" s="31" t="str">
        <x:f>IF(P20=0,"",IF(N20=1,G20/'Trades'!P20,"n/d"))</x:f>
      </x:c>
      <x:c r="I20" s="33" t="str">
        <x:f>IF(P20=0,"",IF(K20&lt;&gt;1,"Posición sin completar",IF(NOT(ISNUMBER('Trades'!P20)),"Riesgo ausente o no válido: positivo, ≤ 1.000.000.000 y hasta 2 decimales.",IF(OR('Trades'!P20&lt;=0,'Trades'!P20&gt;1000000000,ROUND('Trades'!P20,2)&lt;&gt;'Trades'!P20),"Riesgo ausente o no válido: positivo, ≤ 1.000.000.000 y hasta 2 decimales.",IF(AND('Trades'!Q20&lt;&gt;"PRICE",'Trades'!Q20&lt;&gt;"ALL_IN"),"Elija PRICE o ALL_IN",IF('Trades'!Q20&lt;&gt;'Summary'!$K$4,"Otra base seleccionada","Registrado"))))))</x:f>
      </x:c>
      <x:c r="J20" s="33" t="str">
        <x:f>IF(P20=0,"",IF('Summary'!$H$6="Revise las fechas del filtro","Revise las fechas del filtro",IF(L20=1,"Incluida",IF(K20=1,"Fuera del período","No incluida"))))</x:f>
      </x:c>
      <x:c r="K20" s="29" t="n">
        <x:f>IF(P20=0,0,IF('Trades'!I20="UNSUPPORTED",4,IF(C20&lt;&gt;"",3,IF('Trades'!I20="OPEN",2,1))))</x:f>
        <x:v>0</x:v>
      </x:c>
      <x:c r="L20" s="29" t="n">
        <x:f>IF(OR(K20&lt;&gt;1,'Summary'!$H$6="Revise las fechas del filtro"),0,IF(AND(OR('Summary'!$B$6="",E20&gt;='Summary'!$B$6),OR('Summary'!$E$6="",E20&lt;'Summary'!$E$6+1)),1,0))</x:f>
        <x:v>0</x:v>
      </x:c>
      <x:c r="M20" s="29" t="n">
        <x:f>IF(AND(L20=1,N20=1,'Trades'!Q20='Summary'!$K$4),1,0)</x:f>
        <x:v>0</x:v>
      </x:c>
      <x:c r="N20" s="29" t="n">
        <x:f>IF(K20&lt;&gt;1,0,IF(NOT(ISNUMBER('Trades'!P20)),0,IF(AND('Trades'!P20&gt;0,'Trades'!P20&lt;=1000000000,ROUND('Trades'!P20,2)='Trades'!P20,OR('Trades'!Q20="PRICE",'Trades'!Q20="ALL_IN")),1,0)))</x:f>
        <x:v>0</x:v>
      </x:c>
      <x:c r="O20" s="29" t="n">
        <x:f>IF(P20=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0,COUNTIFS('Exits'!$B$9:$B$608,'Trades'!A20,'Exits'!$K$9:$K$608,1)))</x:f>
        <x:v>0</x:v>
      </x:c>
      <x:c r="P20" s="29" t="n">
        <x:f>IF(COUNTA('Trades'!A20:I20,'Trades'!K20:T20)=0,0,1)</x:f>
        <x:v>0</x:v>
      </x:c>
    </x:row>
    <x:row r="21" ht="52" customHeight="1">
      <x:c r="A21" s="29" t="str">
        <x:f>IF(P21=0,"",IF('Trades'!A21="","[Trades "&amp;ROW()&amp;"]",'Trades'!A21))</x:f>
      </x:c>
      <x:c r="B21" s="33" t="str">
        <x:f>IF(K21=0,"",CHOOSE(K21,"Completa","Abierta","Incompleta / no válida","No admitida"))</x:f>
      </x:c>
      <x:c r="C21" s="33" t="str">
        <x:f>IF(P21=0,"",IF('Trades'!I21="UNSUPPORTED","No se admiten aumentos ni inversiones de posición",IF('Trades'!A21="","Introduzca el ID de operación",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ID: texto que empiece por A–Z, hasta 64 caracteres; sin *, ?, ~, =, &lt; ni &gt;. Ejemplo: T-001.",IF(COUNTIFS('Trades'!$A$9:$A$208,'Trades'!A21)&lt;&gt;1,"ID de operación duplicado",IF('Trades'!B21="","Indique el instrumento",IF(AND('Trades'!C21&lt;&gt;"LONG",'Trades'!C21&lt;&gt;"SHORT"),"Elija LONG o SHORT",IF(NOT(ISNUMBER('Trades'!D21)),"Introduzca una fecha y hora de apertura válidas",IF(OR('Trades'!D21&lt;1,'Trades'!D21&gt;2958465),"Introduzca una fecha y hora de apertura válidas",IF(NOT(ISNUMBER('Trades'!E21)),"Indique una cantidad inicial positiva",IF(OR('Trades'!E21&lt;=0,'Trades'!E21&gt;1000000,ROUND('Trades'!E21,8)&lt;&gt;'Trades'!E21),"Indique una cantidad inicial positiva",IF('Trades'!F21="","Indique la unidad de cantidad",IF(AND('Trades'!I21&lt;&gt;"OPEN",'Trades'!I21&lt;&gt;"CLOSED"),"Elija OPEN o CLOSED",IF(AND('Trades'!J21&lt;&gt;"NET",'Trades'!J21&lt;&gt;"GROSS"),"Elija NET o GROSS",IF(COUNTIFS('Exits'!$B$9:$B$608,'Trades'!A21,'Exits'!$G$9:$G$608,-1)&gt;0,"Revise las salidas vinculadas",IF(D21&gt;'Trades'!E21,"La cantidad cerrada supera la inicial",IF(AND('Trades'!I21="OPEN",D21='Trades'!E21),"OPEN contradice un saldo de cantidad nulo",IF('Trades'!I21="OPEN","",IF(O21=0,"Añada un cierre en Exits",IF(D21&lt;&gt;'Trades'!E21,"CLOSED requiere cerrar toda la cantidad",IF(AND('Trades'!J21="NET",NOT(ISNUMBER('Trades'!L21))),"Introduzca el neto conciliado de toda la posición",IF(AND('Trades'!J21="NET",'Trades'!K21&lt;&gt;"YES"),"Confirme que el neto abarca toda la posición",IF(IF('Trades'!J21="NET",IF('Trades'!M21="",FALSE,IF(NOT(ISNUMBER('Trades'!M21)),TRUE,OR('Trades'!M21&lt;0,'Trades'!M21&gt;1000000000,ROUND('Trades'!M21,2)&lt;&gt;'Trades'!M21))),FALSE),"Importes: hasta 2 decimales; valor absoluto de entrada ≤ 1.000.000.000.",IF(IF('Trades'!J21="NET",IF('Trades'!N21="",FALSE,IF(NOT(ISNUMBER('Trades'!N21)),TRUE,OR('Trades'!N21&lt;0,'Trades'!N21&gt;1000000000,ROUND('Trades'!N21,2)&lt;&gt;'Trades'!N21))),FALSE),"Importes: hasta 2 decimales; valor absoluto de entrada ≤ 1.000.000.000.",IF(IF('Trades'!J21="NET",IF('Trades'!O21="",FALSE,IF(NOT(ISNUMBER('Trades'!O21)),TRUE,OR(ABS('Trades'!O21)&gt;1000000000,ROUND('Trades'!O21,2)&lt;&gt;'Trades'!O21))),FALSE),"Importes: hasta 2 decimales; valor absoluto de entrada ≤ 1.000.000.000.",IF(AND('Trades'!J21="GROSS",NOT(ISNUMBER('Trades'!M21))),"Indique la comisión, incluso si es cero",IF(AND('Trades'!J21="GROSS",'Trades'!M21&lt;0),"La comisión no puede ser negativa",IF(AND('Trades'!J21="GROSS",NOT(ISNUMBER('Trades'!N21))),"Indique otros cargos, incluso si son cero",IF(AND('Trades'!J21="GROSS",'Trades'!N21&lt;0),"Los cargos no pueden ser negativos",IF(AND('Trades'!J21="GROSS",NOT(ISNUMBER('Trades'!O21))),"Indique la financiación con signo, incluido cero",IF(AND('Trades'!J21="GROSS",NOT(ISNUMBER(F21))),"Indique el P&amp;L bruto de cada salida",IF(IF('Trades'!J21="NET",OR(ABS('Trades'!L21)&gt;1000000000,ROUND('Trades'!L21,2)&lt;&gt;'Trades'!L21),FALSE),"Importes: hasta 2 decimales; valor absoluto de entrada ≤ 1.000.000.000.",IF(IF('Trades'!J21="GROSS",OR(ABS('Trades'!M21)&gt;1000000000,ABS('Trades'!N21)&gt;1000000000,ABS('Trades'!O21)&gt;1000000000,ROUND('Trades'!M21,2)&lt;&gt;'Trades'!M21,ROUND('Trades'!N21,2)&lt;&gt;'Trades'!N21,ROUND('Trades'!O21,2)&lt;&gt;'Trades'!O21),FALSE),"Importes: hasta 2 decimales; valor absoluto de entrada ≤ 1.000.000.000.",IF(AND('Trades'!G21&lt;&gt;"",OR(NOT(ISNUMBER('Trades'!G21)),'Trades'!G21&lt;=0)),"Indique un precio positivo o deje la celda vacía",IF(AND('Trades'!H21&lt;&gt;"",OR(NOT(ISNUMBER('Trades'!H21)),'Trades'!H21&lt;=0)),"Indique un precio positivo o deje la celda vacía","")))))))))))))))))))))))))))))))))))</x:f>
      </x:c>
      <x:c r="D21" s="31"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d",ROUND(SUMIFS('Exits'!$I$9:$I$608,'Exits'!$B$9:$B$608,'Trades'!A21),8)))</x:f>
      </x:c>
      <x:c r="E21" s="32"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d",IF(OR(O21=0,COUNTIFS('Exits'!$B$9:$B$608,'Trades'!A21,'Exits'!$G$9:$G$608,-1)&gt;0),"n/d",_xlfn.MAXIFS('Exits'!$C$9:$C$608,'Exits'!$B$9:$B$608,'Trades'!A21))))</x:f>
      </x:c>
      <x:c r="F21" s="30"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n/d",IF(AND(O21&gt;0,SUMIFS('Exits'!$J$9:$J$608,'Exits'!$B$9:$B$608,'Trades'!A21)=O21),ROUND(SUMIFS('Exits'!$F$9:$F$608,'Exits'!$B$9:$B$608,'Trades'!A21),2),"n/d")))</x:f>
      </x:c>
      <x:c r="G21" s="30" t="str">
        <x:f>IF(P21=0,"",IF(K21&lt;&gt;1,"n/d",IF('Trades'!J21="NET",'Trades'!L21,ROUND(F21-'Trades'!M21-'Trades'!N21+'Trades'!O21,2))))</x:f>
      </x:c>
      <x:c r="H21" s="31" t="str">
        <x:f>IF(P21=0,"",IF(N21=1,G21/'Trades'!P21,"n/d"))</x:f>
      </x:c>
      <x:c r="I21" s="33" t="str">
        <x:f>IF(P21=0,"",IF(K21&lt;&gt;1,"Posición sin completar",IF(NOT(ISNUMBER('Trades'!P21)),"Riesgo ausente o no válido: positivo, ≤ 1.000.000.000 y hasta 2 decimales.",IF(OR('Trades'!P21&lt;=0,'Trades'!P21&gt;1000000000,ROUND('Trades'!P21,2)&lt;&gt;'Trades'!P21),"Riesgo ausente o no válido: positivo, ≤ 1.000.000.000 y hasta 2 decimales.",IF(AND('Trades'!Q21&lt;&gt;"PRICE",'Trades'!Q21&lt;&gt;"ALL_IN"),"Elija PRICE o ALL_IN",IF('Trades'!Q21&lt;&gt;'Summary'!$K$4,"Otra base seleccionada","Registrado"))))))</x:f>
      </x:c>
      <x:c r="J21" s="33" t="str">
        <x:f>IF(P21=0,"",IF('Summary'!$H$6="Revise las fechas del filtro","Revise las fechas del filtro",IF(L21=1,"Incluida",IF(K21=1,"Fuera del período","No incluida"))))</x:f>
      </x:c>
      <x:c r="K21" s="29" t="n">
        <x:f>IF(P21=0,0,IF('Trades'!I21="UNSUPPORTED",4,IF(C21&lt;&gt;"",3,IF('Trades'!I21="OPEN",2,1))))</x:f>
        <x:v>0</x:v>
      </x:c>
      <x:c r="L21" s="29" t="n">
        <x:f>IF(OR(K21&lt;&gt;1,'Summary'!$H$6="Revise las fechas del filtro"),0,IF(AND(OR('Summary'!$B$6="",E21&gt;='Summary'!$B$6),OR('Summary'!$E$6="",E21&lt;'Summary'!$E$6+1)),1,0))</x:f>
        <x:v>0</x:v>
      </x:c>
      <x:c r="M21" s="29" t="n">
        <x:f>IF(AND(L21=1,N21=1,'Trades'!Q21='Summary'!$K$4),1,0)</x:f>
        <x:v>0</x:v>
      </x:c>
      <x:c r="N21" s="29" t="n">
        <x:f>IF(K21&lt;&gt;1,0,IF(NOT(ISNUMBER('Trades'!P21)),0,IF(AND('Trades'!P21&gt;0,'Trades'!P21&lt;=1000000000,ROUND('Trades'!P21,2)='Trades'!P21,OR('Trades'!Q21="PRICE",'Trades'!Q21="ALL_IN")),1,0)))</x:f>
        <x:v>0</x:v>
      </x:c>
      <x:c r="O21" s="29" t="n">
        <x:f>IF(P21=0,0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0,COUNTIFS('Exits'!$B$9:$B$608,'Trades'!A21,'Exits'!$K$9:$K$608,1)))</x:f>
        <x:v>0</x:v>
      </x:c>
      <x:c r="P21" s="29" t="n">
        <x:f>IF(COUNTA('Trades'!A21:I21,'Trades'!K21:T21)=0,0,1)</x:f>
        <x:v>0</x:v>
      </x:c>
    </x:row>
    <x:row r="22" ht="52" customHeight="1">
      <x:c r="A22" s="29" t="str">
        <x:f>IF(P22=0,"",IF('Trades'!A22="","[Trades "&amp;ROW()&amp;"]",'Trades'!A22))</x:f>
      </x:c>
      <x:c r="B22" s="33" t="str">
        <x:f>IF(K22=0,"",CHOOSE(K22,"Completa","Abierta","Incompleta / no válida","No admitida"))</x:f>
      </x:c>
      <x:c r="C22" s="33" t="str">
        <x:f>IF(P22=0,"",IF('Trades'!I22="UNSUPPORTED","No se admiten aumentos ni inversiones de posición",IF('Trades'!A22="","Introduzca el ID de operación",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ID: texto que empiece por A–Z, hasta 64 caracteres; sin *, ?, ~, =, &lt; ni &gt;. Ejemplo: T-001.",IF(COUNTIFS('Trades'!$A$9:$A$208,'Trades'!A22)&lt;&gt;1,"ID de operación duplicado",IF('Trades'!B22="","Indique el instrumento",IF(AND('Trades'!C22&lt;&gt;"LONG",'Trades'!C22&lt;&gt;"SHORT"),"Elija LONG o SHORT",IF(NOT(ISNUMBER('Trades'!D22)),"Introduzca una fecha y hora de apertura válidas",IF(OR('Trades'!D22&lt;1,'Trades'!D22&gt;2958465),"Introduzca una fecha y hora de apertura válidas",IF(NOT(ISNUMBER('Trades'!E22)),"Indique una cantidad inicial positiva",IF(OR('Trades'!E22&lt;=0,'Trades'!E22&gt;1000000,ROUND('Trades'!E22,8)&lt;&gt;'Trades'!E22),"Indique una cantidad inicial positiva",IF('Trades'!F22="","Indique la unidad de cantidad",IF(AND('Trades'!I22&lt;&gt;"OPEN",'Trades'!I22&lt;&gt;"CLOSED"),"Elija OPEN o CLOSED",IF(AND('Trades'!J22&lt;&gt;"NET",'Trades'!J22&lt;&gt;"GROSS"),"Elija NET o GROSS",IF(COUNTIFS('Exits'!$B$9:$B$608,'Trades'!A22,'Exits'!$G$9:$G$608,-1)&gt;0,"Revise las salidas vinculadas",IF(D22&gt;'Trades'!E22,"La cantidad cerrada supera la inicial",IF(AND('Trades'!I22="OPEN",D22='Trades'!E22),"OPEN contradice un saldo de cantidad nulo",IF('Trades'!I22="OPEN","",IF(O22=0,"Añada un cierre en Exits",IF(D22&lt;&gt;'Trades'!E22,"CLOSED requiere cerrar toda la cantidad",IF(AND('Trades'!J22="NET",NOT(ISNUMBER('Trades'!L22))),"Introduzca el neto conciliado de toda la posición",IF(AND('Trades'!J22="NET",'Trades'!K22&lt;&gt;"YES"),"Confirme que el neto abarca toda la posición",IF(IF('Trades'!J22="NET",IF('Trades'!M22="",FALSE,IF(NOT(ISNUMBER('Trades'!M22)),TRUE,OR('Trades'!M22&lt;0,'Trades'!M22&gt;1000000000,ROUND('Trades'!M22,2)&lt;&gt;'Trades'!M22))),FALSE),"Importes: hasta 2 decimales; valor absoluto de entrada ≤ 1.000.000.000.",IF(IF('Trades'!J22="NET",IF('Trades'!N22="",FALSE,IF(NOT(ISNUMBER('Trades'!N22)),TRUE,OR('Trades'!N22&lt;0,'Trades'!N22&gt;1000000000,ROUND('Trades'!N22,2)&lt;&gt;'Trades'!N22))),FALSE),"Importes: hasta 2 decimales; valor absoluto de entrada ≤ 1.000.000.000.",IF(IF('Trades'!J22="NET",IF('Trades'!O22="",FALSE,IF(NOT(ISNUMBER('Trades'!O22)),TRUE,OR(ABS('Trades'!O22)&gt;1000000000,ROUND('Trades'!O22,2)&lt;&gt;'Trades'!O22))),FALSE),"Importes: hasta 2 decimales; valor absoluto de entrada ≤ 1.000.000.000.",IF(AND('Trades'!J22="GROSS",NOT(ISNUMBER('Trades'!M22))),"Indique la comisión, incluso si es cero",IF(AND('Trades'!J22="GROSS",'Trades'!M22&lt;0),"La comisión no puede ser negativa",IF(AND('Trades'!J22="GROSS",NOT(ISNUMBER('Trades'!N22))),"Indique otros cargos, incluso si son cero",IF(AND('Trades'!J22="GROSS",'Trades'!N22&lt;0),"Los cargos no pueden ser negativos",IF(AND('Trades'!J22="GROSS",NOT(ISNUMBER('Trades'!O22))),"Indique la financiación con signo, incluido cero",IF(AND('Trades'!J22="GROSS",NOT(ISNUMBER(F22))),"Indique el P&amp;L bruto de cada salida",IF(IF('Trades'!J22="NET",OR(ABS('Trades'!L22)&gt;1000000000,ROUND('Trades'!L22,2)&lt;&gt;'Trades'!L22),FALSE),"Importes: hasta 2 decimales; valor absoluto de entrada ≤ 1.000.000.000.",IF(IF('Trades'!J22="GROSS",OR(ABS('Trades'!M22)&gt;1000000000,ABS('Trades'!N22)&gt;1000000000,ABS('Trades'!O22)&gt;1000000000,ROUND('Trades'!M22,2)&lt;&gt;'Trades'!M22,ROUND('Trades'!N22,2)&lt;&gt;'Trades'!N22,ROUND('Trades'!O22,2)&lt;&gt;'Trades'!O22),FALSE),"Importes: hasta 2 decimales; valor absoluto de entrada ≤ 1.000.000.000.",IF(AND('Trades'!G22&lt;&gt;"",OR(NOT(ISNUMBER('Trades'!G22)),'Trades'!G22&lt;=0)),"Indique un precio positivo o deje la celda vacía",IF(AND('Trades'!H22&lt;&gt;"",OR(NOT(ISNUMBER('Trades'!H22)),'Trades'!H22&lt;=0)),"Indique un precio positivo o deje la celda vacía","")))))))))))))))))))))))))))))))))))</x:f>
      </x:c>
      <x:c r="D22" s="31"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d",ROUND(SUMIFS('Exits'!$I$9:$I$608,'Exits'!$B$9:$B$608,'Trades'!A22),8)))</x:f>
      </x:c>
      <x:c r="E22" s="32"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d",IF(OR(O22=0,COUNTIFS('Exits'!$B$9:$B$608,'Trades'!A22,'Exits'!$G$9:$G$608,-1)&gt;0),"n/d",_xlfn.MAXIFS('Exits'!$C$9:$C$608,'Exits'!$B$9:$B$608,'Trades'!A22))))</x:f>
      </x:c>
      <x:c r="F22" s="30"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n/d",IF(AND(O22&gt;0,SUMIFS('Exits'!$J$9:$J$608,'Exits'!$B$9:$B$608,'Trades'!A22)=O22),ROUND(SUMIFS('Exits'!$F$9:$F$608,'Exits'!$B$9:$B$608,'Trades'!A22),2),"n/d")))</x:f>
      </x:c>
      <x:c r="G22" s="30" t="str">
        <x:f>IF(P22=0,"",IF(K22&lt;&gt;1,"n/d",IF('Trades'!J22="NET",'Trades'!L22,ROUND(F22-'Trades'!M22-'Trades'!N22+'Trades'!O22,2))))</x:f>
      </x:c>
      <x:c r="H22" s="31" t="str">
        <x:f>IF(P22=0,"",IF(N22=1,G22/'Trades'!P22,"n/d"))</x:f>
      </x:c>
      <x:c r="I22" s="33" t="str">
        <x:f>IF(P22=0,"",IF(K22&lt;&gt;1,"Posición sin completar",IF(NOT(ISNUMBER('Trades'!P22)),"Riesgo ausente o no válido: positivo, ≤ 1.000.000.000 y hasta 2 decimales.",IF(OR('Trades'!P22&lt;=0,'Trades'!P22&gt;1000000000,ROUND('Trades'!P22,2)&lt;&gt;'Trades'!P22),"Riesgo ausente o no válido: positivo, ≤ 1.000.000.000 y hasta 2 decimales.",IF(AND('Trades'!Q22&lt;&gt;"PRICE",'Trades'!Q22&lt;&gt;"ALL_IN"),"Elija PRICE o ALL_IN",IF('Trades'!Q22&lt;&gt;'Summary'!$K$4,"Otra base seleccionada","Registrado"))))))</x:f>
      </x:c>
      <x:c r="J22" s="33" t="str">
        <x:f>IF(P22=0,"",IF('Summary'!$H$6="Revise las fechas del filtro","Revise las fechas del filtro",IF(L22=1,"Incluida",IF(K22=1,"Fuera del período","No incluida"))))</x:f>
      </x:c>
      <x:c r="K22" s="29" t="n">
        <x:f>IF(P22=0,0,IF('Trades'!I22="UNSUPPORTED",4,IF(C22&lt;&gt;"",3,IF('Trades'!I22="OPEN",2,1))))</x:f>
        <x:v>0</x:v>
      </x:c>
      <x:c r="L22" s="29" t="n">
        <x:f>IF(OR(K22&lt;&gt;1,'Summary'!$H$6="Revise las fechas del filtro"),0,IF(AND(OR('Summary'!$B$6="",E22&gt;='Summary'!$B$6),OR('Summary'!$E$6="",E22&lt;'Summary'!$E$6+1)),1,0))</x:f>
        <x:v>0</x:v>
      </x:c>
      <x:c r="M22" s="29" t="n">
        <x:f>IF(AND(L22=1,N22=1,'Trades'!Q22='Summary'!$K$4),1,0)</x:f>
        <x:v>0</x:v>
      </x:c>
      <x:c r="N22" s="29" t="n">
        <x:f>IF(K22&lt;&gt;1,0,IF(NOT(ISNUMBER('Trades'!P22)),0,IF(AND('Trades'!P22&gt;0,'Trades'!P22&lt;=1000000000,ROUND('Trades'!P22,2)='Trades'!P22,OR('Trades'!Q22="PRICE",'Trades'!Q22="ALL_IN")),1,0)))</x:f>
        <x:v>0</x:v>
      </x:c>
      <x:c r="O22" s="29" t="n">
        <x:f>IF(P22=0,0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0,COUNTIFS('Exits'!$B$9:$B$608,'Trades'!A22,'Exits'!$K$9:$K$608,1)))</x:f>
        <x:v>0</x:v>
      </x:c>
      <x:c r="P22" s="29" t="n">
        <x:f>IF(COUNTA('Trades'!A22:I22,'Trades'!K22:T22)=0,0,1)</x:f>
        <x:v>0</x:v>
      </x:c>
    </x:row>
    <x:row r="23" ht="52" customHeight="1">
      <x:c r="A23" s="29" t="str">
        <x:f>IF(P23=0,"",IF('Trades'!A23="","[Trades "&amp;ROW()&amp;"]",'Trades'!A23))</x:f>
      </x:c>
      <x:c r="B23" s="33" t="str">
        <x:f>IF(K23=0,"",CHOOSE(K23,"Completa","Abierta","Incompleta / no válida","No admitida"))</x:f>
      </x:c>
      <x:c r="C23" s="33" t="str">
        <x:f>IF(P23=0,"",IF('Trades'!I23="UNSUPPORTED","No se admiten aumentos ni inversiones de posición",IF('Trades'!A23="","Introduzca el ID de operación",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ID: texto que empiece por A–Z, hasta 64 caracteres; sin *, ?, ~, =, &lt; ni &gt;. Ejemplo: T-001.",IF(COUNTIFS('Trades'!$A$9:$A$208,'Trades'!A23)&lt;&gt;1,"ID de operación duplicado",IF('Trades'!B23="","Indique el instrumento",IF(AND('Trades'!C23&lt;&gt;"LONG",'Trades'!C23&lt;&gt;"SHORT"),"Elija LONG o SHORT",IF(NOT(ISNUMBER('Trades'!D23)),"Introduzca una fecha y hora de apertura válidas",IF(OR('Trades'!D23&lt;1,'Trades'!D23&gt;2958465),"Introduzca una fecha y hora de apertura válidas",IF(NOT(ISNUMBER('Trades'!E23)),"Indique una cantidad inicial positiva",IF(OR('Trades'!E23&lt;=0,'Trades'!E23&gt;1000000,ROUND('Trades'!E23,8)&lt;&gt;'Trades'!E23),"Indique una cantidad inicial positiva",IF('Trades'!F23="","Indique la unidad de cantidad",IF(AND('Trades'!I23&lt;&gt;"OPEN",'Trades'!I23&lt;&gt;"CLOSED"),"Elija OPEN o CLOSED",IF(AND('Trades'!J23&lt;&gt;"NET",'Trades'!J23&lt;&gt;"GROSS"),"Elija NET o GROSS",IF(COUNTIFS('Exits'!$B$9:$B$608,'Trades'!A23,'Exits'!$G$9:$G$608,-1)&gt;0,"Revise las salidas vinculadas",IF(D23&gt;'Trades'!E23,"La cantidad cerrada supera la inicial",IF(AND('Trades'!I23="OPEN",D23='Trades'!E23),"OPEN contradice un saldo de cantidad nulo",IF('Trades'!I23="OPEN","",IF(O23=0,"Añada un cierre en Exits",IF(D23&lt;&gt;'Trades'!E23,"CLOSED requiere cerrar toda la cantidad",IF(AND('Trades'!J23="NET",NOT(ISNUMBER('Trades'!L23))),"Introduzca el neto conciliado de toda la posición",IF(AND('Trades'!J23="NET",'Trades'!K23&lt;&gt;"YES"),"Confirme que el neto abarca toda la posición",IF(IF('Trades'!J23="NET",IF('Trades'!M23="",FALSE,IF(NOT(ISNUMBER('Trades'!M23)),TRUE,OR('Trades'!M23&lt;0,'Trades'!M23&gt;1000000000,ROUND('Trades'!M23,2)&lt;&gt;'Trades'!M23))),FALSE),"Importes: hasta 2 decimales; valor absoluto de entrada ≤ 1.000.000.000.",IF(IF('Trades'!J23="NET",IF('Trades'!N23="",FALSE,IF(NOT(ISNUMBER('Trades'!N23)),TRUE,OR('Trades'!N23&lt;0,'Trades'!N23&gt;1000000000,ROUND('Trades'!N23,2)&lt;&gt;'Trades'!N23))),FALSE),"Importes: hasta 2 decimales; valor absoluto de entrada ≤ 1.000.000.000.",IF(IF('Trades'!J23="NET",IF('Trades'!O23="",FALSE,IF(NOT(ISNUMBER('Trades'!O23)),TRUE,OR(ABS('Trades'!O23)&gt;1000000000,ROUND('Trades'!O23,2)&lt;&gt;'Trades'!O23))),FALSE),"Importes: hasta 2 decimales; valor absoluto de entrada ≤ 1.000.000.000.",IF(AND('Trades'!J23="GROSS",NOT(ISNUMBER('Trades'!M23))),"Indique la comisión, incluso si es cero",IF(AND('Trades'!J23="GROSS",'Trades'!M23&lt;0),"La comisión no puede ser negativa",IF(AND('Trades'!J23="GROSS",NOT(ISNUMBER('Trades'!N23))),"Indique otros cargos, incluso si son cero",IF(AND('Trades'!J23="GROSS",'Trades'!N23&lt;0),"Los cargos no pueden ser negativos",IF(AND('Trades'!J23="GROSS",NOT(ISNUMBER('Trades'!O23))),"Indique la financiación con signo, incluido cero",IF(AND('Trades'!J23="GROSS",NOT(ISNUMBER(F23))),"Indique el P&amp;L bruto de cada salida",IF(IF('Trades'!J23="NET",OR(ABS('Trades'!L23)&gt;1000000000,ROUND('Trades'!L23,2)&lt;&gt;'Trades'!L23),FALSE),"Importes: hasta 2 decimales; valor absoluto de entrada ≤ 1.000.000.000.",IF(IF('Trades'!J23="GROSS",OR(ABS('Trades'!M23)&gt;1000000000,ABS('Trades'!N23)&gt;1000000000,ABS('Trades'!O23)&gt;1000000000,ROUND('Trades'!M23,2)&lt;&gt;'Trades'!M23,ROUND('Trades'!N23,2)&lt;&gt;'Trades'!N23,ROUND('Trades'!O23,2)&lt;&gt;'Trades'!O23),FALSE),"Importes: hasta 2 decimales; valor absoluto de entrada ≤ 1.000.000.000.",IF(AND('Trades'!G23&lt;&gt;"",OR(NOT(ISNUMBER('Trades'!G23)),'Trades'!G23&lt;=0)),"Indique un precio positivo o deje la celda vacía",IF(AND('Trades'!H23&lt;&gt;"",OR(NOT(ISNUMBER('Trades'!H23)),'Trades'!H23&lt;=0)),"Indique un precio positivo o deje la celda vacía","")))))))))))))))))))))))))))))))))))</x:f>
      </x:c>
      <x:c r="D23" s="31"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d",ROUND(SUMIFS('Exits'!$I$9:$I$608,'Exits'!$B$9:$B$608,'Trades'!A23),8)))</x:f>
      </x:c>
      <x:c r="E23" s="32"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d",IF(OR(O23=0,COUNTIFS('Exits'!$B$9:$B$608,'Trades'!A23,'Exits'!$G$9:$G$608,-1)&gt;0),"n/d",_xlfn.MAXIFS('Exits'!$C$9:$C$608,'Exits'!$B$9:$B$608,'Trades'!A23))))</x:f>
      </x:c>
      <x:c r="F23" s="30"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n/d",IF(AND(O23&gt;0,SUMIFS('Exits'!$J$9:$J$608,'Exits'!$B$9:$B$608,'Trades'!A23)=O23),ROUND(SUMIFS('Exits'!$F$9:$F$608,'Exits'!$B$9:$B$608,'Trades'!A23),2),"n/d")))</x:f>
      </x:c>
      <x:c r="G23" s="30" t="str">
        <x:f>IF(P23=0,"",IF(K23&lt;&gt;1,"n/d",IF('Trades'!J23="NET",'Trades'!L23,ROUND(F23-'Trades'!M23-'Trades'!N23+'Trades'!O23,2))))</x:f>
      </x:c>
      <x:c r="H23" s="31" t="str">
        <x:f>IF(P23=0,"",IF(N23=1,G23/'Trades'!P23,"n/d"))</x:f>
      </x:c>
      <x:c r="I23" s="33" t="str">
        <x:f>IF(P23=0,"",IF(K23&lt;&gt;1,"Posición sin completar",IF(NOT(ISNUMBER('Trades'!P23)),"Riesgo ausente o no válido: positivo, ≤ 1.000.000.000 y hasta 2 decimales.",IF(OR('Trades'!P23&lt;=0,'Trades'!P23&gt;1000000000,ROUND('Trades'!P23,2)&lt;&gt;'Trades'!P23),"Riesgo ausente o no válido: positivo, ≤ 1.000.000.000 y hasta 2 decimales.",IF(AND('Trades'!Q23&lt;&gt;"PRICE",'Trades'!Q23&lt;&gt;"ALL_IN"),"Elija PRICE o ALL_IN",IF('Trades'!Q23&lt;&gt;'Summary'!$K$4,"Otra base seleccionada","Registrado"))))))</x:f>
      </x:c>
      <x:c r="J23" s="33" t="str">
        <x:f>IF(P23=0,"",IF('Summary'!$H$6="Revise las fechas del filtro","Revise las fechas del filtro",IF(L23=1,"Incluida",IF(K23=1,"Fuera del período","No incluida"))))</x:f>
      </x:c>
      <x:c r="K23" s="29" t="n">
        <x:f>IF(P23=0,0,IF('Trades'!I23="UNSUPPORTED",4,IF(C23&lt;&gt;"",3,IF('Trades'!I23="OPEN",2,1))))</x:f>
        <x:v>0</x:v>
      </x:c>
      <x:c r="L23" s="29" t="n">
        <x:f>IF(OR(K23&lt;&gt;1,'Summary'!$H$6="Revise las fechas del filtro"),0,IF(AND(OR('Summary'!$B$6="",E23&gt;='Summary'!$B$6),OR('Summary'!$E$6="",E23&lt;'Summary'!$E$6+1)),1,0))</x:f>
        <x:v>0</x:v>
      </x:c>
      <x:c r="M23" s="29" t="n">
        <x:f>IF(AND(L23=1,N23=1,'Trades'!Q23='Summary'!$K$4),1,0)</x:f>
        <x:v>0</x:v>
      </x:c>
      <x:c r="N23" s="29" t="n">
        <x:f>IF(K23&lt;&gt;1,0,IF(NOT(ISNUMBER('Trades'!P23)),0,IF(AND('Trades'!P23&gt;0,'Trades'!P23&lt;=1000000000,ROUND('Trades'!P23,2)='Trades'!P23,OR('Trades'!Q23="PRICE",'Trades'!Q23="ALL_IN")),1,0)))</x:f>
        <x:v>0</x:v>
      </x:c>
      <x:c r="O23" s="29" t="n">
        <x:f>IF(P23=0,0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0,COUNTIFS('Exits'!$B$9:$B$608,'Trades'!A23,'Exits'!$K$9:$K$608,1)))</x:f>
        <x:v>0</x:v>
      </x:c>
      <x:c r="P23" s="29" t="n">
        <x:f>IF(COUNTA('Trades'!A23:I23,'Trades'!K23:T23)=0,0,1)</x:f>
        <x:v>0</x:v>
      </x:c>
    </x:row>
    <x:row r="24" ht="52" customHeight="1">
      <x:c r="A24" s="29" t="str">
        <x:f>IF(P24=0,"",IF('Trades'!A24="","[Trades "&amp;ROW()&amp;"]",'Trades'!A24))</x:f>
      </x:c>
      <x:c r="B24" s="33" t="str">
        <x:f>IF(K24=0,"",CHOOSE(K24,"Completa","Abierta","Incompleta / no válida","No admitida"))</x:f>
      </x:c>
      <x:c r="C24" s="33" t="str">
        <x:f>IF(P24=0,"",IF('Trades'!I24="UNSUPPORTED","No se admiten aumentos ni inversiones de posición",IF('Trades'!A24="","Introduzca el ID de operación",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ID: texto que empiece por A–Z, hasta 64 caracteres; sin *, ?, ~, =, &lt; ni &gt;. Ejemplo: T-001.",IF(COUNTIFS('Trades'!$A$9:$A$208,'Trades'!A24)&lt;&gt;1,"ID de operación duplicado",IF('Trades'!B24="","Indique el instrumento",IF(AND('Trades'!C24&lt;&gt;"LONG",'Trades'!C24&lt;&gt;"SHORT"),"Elija LONG o SHORT",IF(NOT(ISNUMBER('Trades'!D24)),"Introduzca una fecha y hora de apertura válidas",IF(OR('Trades'!D24&lt;1,'Trades'!D24&gt;2958465),"Introduzca una fecha y hora de apertura válidas",IF(NOT(ISNUMBER('Trades'!E24)),"Indique una cantidad inicial positiva",IF(OR('Trades'!E24&lt;=0,'Trades'!E24&gt;1000000,ROUND('Trades'!E24,8)&lt;&gt;'Trades'!E24),"Indique una cantidad inicial positiva",IF('Trades'!F24="","Indique la unidad de cantidad",IF(AND('Trades'!I24&lt;&gt;"OPEN",'Trades'!I24&lt;&gt;"CLOSED"),"Elija OPEN o CLOSED",IF(AND('Trades'!J24&lt;&gt;"NET",'Trades'!J24&lt;&gt;"GROSS"),"Elija NET o GROSS",IF(COUNTIFS('Exits'!$B$9:$B$608,'Trades'!A24,'Exits'!$G$9:$G$608,-1)&gt;0,"Revise las salidas vinculadas",IF(D24&gt;'Trades'!E24,"La cantidad cerrada supera la inicial",IF(AND('Trades'!I24="OPEN",D24='Trades'!E24),"OPEN contradice un saldo de cantidad nulo",IF('Trades'!I24="OPEN","",IF(O24=0,"Añada un cierre en Exits",IF(D24&lt;&gt;'Trades'!E24,"CLOSED requiere cerrar toda la cantidad",IF(AND('Trades'!J24="NET",NOT(ISNUMBER('Trades'!L24))),"Introduzca el neto conciliado de toda la posición",IF(AND('Trades'!J24="NET",'Trades'!K24&lt;&gt;"YES"),"Confirme que el neto abarca toda la posición",IF(IF('Trades'!J24="NET",IF('Trades'!M24="",FALSE,IF(NOT(ISNUMBER('Trades'!M24)),TRUE,OR('Trades'!M24&lt;0,'Trades'!M24&gt;1000000000,ROUND('Trades'!M24,2)&lt;&gt;'Trades'!M24))),FALSE),"Importes: hasta 2 decimales; valor absoluto de entrada ≤ 1.000.000.000.",IF(IF('Trades'!J24="NET",IF('Trades'!N24="",FALSE,IF(NOT(ISNUMBER('Trades'!N24)),TRUE,OR('Trades'!N24&lt;0,'Trades'!N24&gt;1000000000,ROUND('Trades'!N24,2)&lt;&gt;'Trades'!N24))),FALSE),"Importes: hasta 2 decimales; valor absoluto de entrada ≤ 1.000.000.000.",IF(IF('Trades'!J24="NET",IF('Trades'!O24="",FALSE,IF(NOT(ISNUMBER('Trades'!O24)),TRUE,OR(ABS('Trades'!O24)&gt;1000000000,ROUND('Trades'!O24,2)&lt;&gt;'Trades'!O24))),FALSE),"Importes: hasta 2 decimales; valor absoluto de entrada ≤ 1.000.000.000.",IF(AND('Trades'!J24="GROSS",NOT(ISNUMBER('Trades'!M24))),"Indique la comisión, incluso si es cero",IF(AND('Trades'!J24="GROSS",'Trades'!M24&lt;0),"La comisión no puede ser negativa",IF(AND('Trades'!J24="GROSS",NOT(ISNUMBER('Trades'!N24))),"Indique otros cargos, incluso si son cero",IF(AND('Trades'!J24="GROSS",'Trades'!N24&lt;0),"Los cargos no pueden ser negativos",IF(AND('Trades'!J24="GROSS",NOT(ISNUMBER('Trades'!O24))),"Indique la financiación con signo, incluido cero",IF(AND('Trades'!J24="GROSS",NOT(ISNUMBER(F24))),"Indique el P&amp;L bruto de cada salida",IF(IF('Trades'!J24="NET",OR(ABS('Trades'!L24)&gt;1000000000,ROUND('Trades'!L24,2)&lt;&gt;'Trades'!L24),FALSE),"Importes: hasta 2 decimales; valor absoluto de entrada ≤ 1.000.000.000.",IF(IF('Trades'!J24="GROSS",OR(ABS('Trades'!M24)&gt;1000000000,ABS('Trades'!N24)&gt;1000000000,ABS('Trades'!O24)&gt;1000000000,ROUND('Trades'!M24,2)&lt;&gt;'Trades'!M24,ROUND('Trades'!N24,2)&lt;&gt;'Trades'!N24,ROUND('Trades'!O24,2)&lt;&gt;'Trades'!O24),FALSE),"Importes: hasta 2 decimales; valor absoluto de entrada ≤ 1.000.000.000.",IF(AND('Trades'!G24&lt;&gt;"",OR(NOT(ISNUMBER('Trades'!G24)),'Trades'!G24&lt;=0)),"Indique un precio positivo o deje la celda vacía",IF(AND('Trades'!H24&lt;&gt;"",OR(NOT(ISNUMBER('Trades'!H24)),'Trades'!H24&lt;=0)),"Indique un precio positivo o deje la celda vacía","")))))))))))))))))))))))))))))))))))</x:f>
      </x:c>
      <x:c r="D24" s="31"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d",ROUND(SUMIFS('Exits'!$I$9:$I$608,'Exits'!$B$9:$B$608,'Trades'!A24),8)))</x:f>
      </x:c>
      <x:c r="E24" s="32"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d",IF(OR(O24=0,COUNTIFS('Exits'!$B$9:$B$608,'Trades'!A24,'Exits'!$G$9:$G$608,-1)&gt;0),"n/d",_xlfn.MAXIFS('Exits'!$C$9:$C$608,'Exits'!$B$9:$B$608,'Trades'!A24))))</x:f>
      </x:c>
      <x:c r="F24" s="30"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n/d",IF(AND(O24&gt;0,SUMIFS('Exits'!$J$9:$J$608,'Exits'!$B$9:$B$608,'Trades'!A24)=O24),ROUND(SUMIFS('Exits'!$F$9:$F$608,'Exits'!$B$9:$B$608,'Trades'!A24),2),"n/d")))</x:f>
      </x:c>
      <x:c r="G24" s="30" t="str">
        <x:f>IF(P24=0,"",IF(K24&lt;&gt;1,"n/d",IF('Trades'!J24="NET",'Trades'!L24,ROUND(F24-'Trades'!M24-'Trades'!N24+'Trades'!O24,2))))</x:f>
      </x:c>
      <x:c r="H24" s="31" t="str">
        <x:f>IF(P24=0,"",IF(N24=1,G24/'Trades'!P24,"n/d"))</x:f>
      </x:c>
      <x:c r="I24" s="33" t="str">
        <x:f>IF(P24=0,"",IF(K24&lt;&gt;1,"Posición sin completar",IF(NOT(ISNUMBER('Trades'!P24)),"Riesgo ausente o no válido: positivo, ≤ 1.000.000.000 y hasta 2 decimales.",IF(OR('Trades'!P24&lt;=0,'Trades'!P24&gt;1000000000,ROUND('Trades'!P24,2)&lt;&gt;'Trades'!P24),"Riesgo ausente o no válido: positivo, ≤ 1.000.000.000 y hasta 2 decimales.",IF(AND('Trades'!Q24&lt;&gt;"PRICE",'Trades'!Q24&lt;&gt;"ALL_IN"),"Elija PRICE o ALL_IN",IF('Trades'!Q24&lt;&gt;'Summary'!$K$4,"Otra base seleccionada","Registrado"))))))</x:f>
      </x:c>
      <x:c r="J24" s="33" t="str">
        <x:f>IF(P24=0,"",IF('Summary'!$H$6="Revise las fechas del filtro","Revise las fechas del filtro",IF(L24=1,"Incluida",IF(K24=1,"Fuera del período","No incluida"))))</x:f>
      </x:c>
      <x:c r="K24" s="29" t="n">
        <x:f>IF(P24=0,0,IF('Trades'!I24="UNSUPPORTED",4,IF(C24&lt;&gt;"",3,IF('Trades'!I24="OPEN",2,1))))</x:f>
        <x:v>0</x:v>
      </x:c>
      <x:c r="L24" s="29" t="n">
        <x:f>IF(OR(K24&lt;&gt;1,'Summary'!$H$6="Revise las fechas del filtro"),0,IF(AND(OR('Summary'!$B$6="",E24&gt;='Summary'!$B$6),OR('Summary'!$E$6="",E24&lt;'Summary'!$E$6+1)),1,0))</x:f>
        <x:v>0</x:v>
      </x:c>
      <x:c r="M24" s="29" t="n">
        <x:f>IF(AND(L24=1,N24=1,'Trades'!Q24='Summary'!$K$4),1,0)</x:f>
        <x:v>0</x:v>
      </x:c>
      <x:c r="N24" s="29" t="n">
        <x:f>IF(K24&lt;&gt;1,0,IF(NOT(ISNUMBER('Trades'!P24)),0,IF(AND('Trades'!P24&gt;0,'Trades'!P24&lt;=1000000000,ROUND('Trades'!P24,2)='Trades'!P24,OR('Trades'!Q24="PRICE",'Trades'!Q24="ALL_IN")),1,0)))</x:f>
        <x:v>0</x:v>
      </x:c>
      <x:c r="O24" s="29" t="n">
        <x:f>IF(P24=0,0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0,COUNTIFS('Exits'!$B$9:$B$608,'Trades'!A24,'Exits'!$K$9:$K$608,1)))</x:f>
        <x:v>0</x:v>
      </x:c>
      <x:c r="P24" s="29" t="n">
        <x:f>IF(COUNTA('Trades'!A24:I24,'Trades'!K24:T24)=0,0,1)</x:f>
        <x:v>0</x:v>
      </x:c>
    </x:row>
    <x:row r="25" ht="52" customHeight="1">
      <x:c r="A25" s="29" t="str">
        <x:f>IF(P25=0,"",IF('Trades'!A25="","[Trades "&amp;ROW()&amp;"]",'Trades'!A25))</x:f>
      </x:c>
      <x:c r="B25" s="33" t="str">
        <x:f>IF(K25=0,"",CHOOSE(K25,"Completa","Abierta","Incompleta / no válida","No admitida"))</x:f>
      </x:c>
      <x:c r="C25" s="33" t="str">
        <x:f>IF(P25=0,"",IF('Trades'!I25="UNSUPPORTED","No se admiten aumentos ni inversiones de posición",IF('Trades'!A25="","Introduzca el ID de operación",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ID: texto que empiece por A–Z, hasta 64 caracteres; sin *, ?, ~, =, &lt; ni &gt;. Ejemplo: T-001.",IF(COUNTIFS('Trades'!$A$9:$A$208,'Trades'!A25)&lt;&gt;1,"ID de operación duplicado",IF('Trades'!B25="","Indique el instrumento",IF(AND('Trades'!C25&lt;&gt;"LONG",'Trades'!C25&lt;&gt;"SHORT"),"Elija LONG o SHORT",IF(NOT(ISNUMBER('Trades'!D25)),"Introduzca una fecha y hora de apertura válidas",IF(OR('Trades'!D25&lt;1,'Trades'!D25&gt;2958465),"Introduzca una fecha y hora de apertura válidas",IF(NOT(ISNUMBER('Trades'!E25)),"Indique una cantidad inicial positiva",IF(OR('Trades'!E25&lt;=0,'Trades'!E25&gt;1000000,ROUND('Trades'!E25,8)&lt;&gt;'Trades'!E25),"Indique una cantidad inicial positiva",IF('Trades'!F25="","Indique la unidad de cantidad",IF(AND('Trades'!I25&lt;&gt;"OPEN",'Trades'!I25&lt;&gt;"CLOSED"),"Elija OPEN o CLOSED",IF(AND('Trades'!J25&lt;&gt;"NET",'Trades'!J25&lt;&gt;"GROSS"),"Elija NET o GROSS",IF(COUNTIFS('Exits'!$B$9:$B$608,'Trades'!A25,'Exits'!$G$9:$G$608,-1)&gt;0,"Revise las salidas vinculadas",IF(D25&gt;'Trades'!E25,"La cantidad cerrada supera la inicial",IF(AND('Trades'!I25="OPEN",D25='Trades'!E25),"OPEN contradice un saldo de cantidad nulo",IF('Trades'!I25="OPEN","",IF(O25=0,"Añada un cierre en Exits",IF(D25&lt;&gt;'Trades'!E25,"CLOSED requiere cerrar toda la cantidad",IF(AND('Trades'!J25="NET",NOT(ISNUMBER('Trades'!L25))),"Introduzca el neto conciliado de toda la posición",IF(AND('Trades'!J25="NET",'Trades'!K25&lt;&gt;"YES"),"Confirme que el neto abarca toda la posición",IF(IF('Trades'!J25="NET",IF('Trades'!M25="",FALSE,IF(NOT(ISNUMBER('Trades'!M25)),TRUE,OR('Trades'!M25&lt;0,'Trades'!M25&gt;1000000000,ROUND('Trades'!M25,2)&lt;&gt;'Trades'!M25))),FALSE),"Importes: hasta 2 decimales; valor absoluto de entrada ≤ 1.000.000.000.",IF(IF('Trades'!J25="NET",IF('Trades'!N25="",FALSE,IF(NOT(ISNUMBER('Trades'!N25)),TRUE,OR('Trades'!N25&lt;0,'Trades'!N25&gt;1000000000,ROUND('Trades'!N25,2)&lt;&gt;'Trades'!N25))),FALSE),"Importes: hasta 2 decimales; valor absoluto de entrada ≤ 1.000.000.000.",IF(IF('Trades'!J25="NET",IF('Trades'!O25="",FALSE,IF(NOT(ISNUMBER('Trades'!O25)),TRUE,OR(ABS('Trades'!O25)&gt;1000000000,ROUND('Trades'!O25,2)&lt;&gt;'Trades'!O25))),FALSE),"Importes: hasta 2 decimales; valor absoluto de entrada ≤ 1.000.000.000.",IF(AND('Trades'!J25="GROSS",NOT(ISNUMBER('Trades'!M25))),"Indique la comisión, incluso si es cero",IF(AND('Trades'!J25="GROSS",'Trades'!M25&lt;0),"La comisión no puede ser negativa",IF(AND('Trades'!J25="GROSS",NOT(ISNUMBER('Trades'!N25))),"Indique otros cargos, incluso si son cero",IF(AND('Trades'!J25="GROSS",'Trades'!N25&lt;0),"Los cargos no pueden ser negativos",IF(AND('Trades'!J25="GROSS",NOT(ISNUMBER('Trades'!O25))),"Indique la financiación con signo, incluido cero",IF(AND('Trades'!J25="GROSS",NOT(ISNUMBER(F25))),"Indique el P&amp;L bruto de cada salida",IF(IF('Trades'!J25="NET",OR(ABS('Trades'!L25)&gt;1000000000,ROUND('Trades'!L25,2)&lt;&gt;'Trades'!L25),FALSE),"Importes: hasta 2 decimales; valor absoluto de entrada ≤ 1.000.000.000.",IF(IF('Trades'!J25="GROSS",OR(ABS('Trades'!M25)&gt;1000000000,ABS('Trades'!N25)&gt;1000000000,ABS('Trades'!O25)&gt;1000000000,ROUND('Trades'!M25,2)&lt;&gt;'Trades'!M25,ROUND('Trades'!N25,2)&lt;&gt;'Trades'!N25,ROUND('Trades'!O25,2)&lt;&gt;'Trades'!O25),FALSE),"Importes: hasta 2 decimales; valor absoluto de entrada ≤ 1.000.000.000.",IF(AND('Trades'!G25&lt;&gt;"",OR(NOT(ISNUMBER('Trades'!G25)),'Trades'!G25&lt;=0)),"Indique un precio positivo o deje la celda vacía",IF(AND('Trades'!H25&lt;&gt;"",OR(NOT(ISNUMBER('Trades'!H25)),'Trades'!H25&lt;=0)),"Indique un precio positivo o deje la celda vacía","")))))))))))))))))))))))))))))))))))</x:f>
      </x:c>
      <x:c r="D25" s="31"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d",ROUND(SUMIFS('Exits'!$I$9:$I$608,'Exits'!$B$9:$B$608,'Trades'!A25),8)))</x:f>
      </x:c>
      <x:c r="E25" s="32"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d",IF(OR(O25=0,COUNTIFS('Exits'!$B$9:$B$608,'Trades'!A25,'Exits'!$G$9:$G$608,-1)&gt;0),"n/d",_xlfn.MAXIFS('Exits'!$C$9:$C$608,'Exits'!$B$9:$B$608,'Trades'!A25))))</x:f>
      </x:c>
      <x:c r="F25" s="30"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n/d",IF(AND(O25&gt;0,SUMIFS('Exits'!$J$9:$J$608,'Exits'!$B$9:$B$608,'Trades'!A25)=O25),ROUND(SUMIFS('Exits'!$F$9:$F$608,'Exits'!$B$9:$B$608,'Trades'!A25),2),"n/d")))</x:f>
      </x:c>
      <x:c r="G25" s="30" t="str">
        <x:f>IF(P25=0,"",IF(K25&lt;&gt;1,"n/d",IF('Trades'!J25="NET",'Trades'!L25,ROUND(F25-'Trades'!M25-'Trades'!N25+'Trades'!O25,2))))</x:f>
      </x:c>
      <x:c r="H25" s="31" t="str">
        <x:f>IF(P25=0,"",IF(N25=1,G25/'Trades'!P25,"n/d"))</x:f>
      </x:c>
      <x:c r="I25" s="33" t="str">
        <x:f>IF(P25=0,"",IF(K25&lt;&gt;1,"Posición sin completar",IF(NOT(ISNUMBER('Trades'!P25)),"Riesgo ausente o no válido: positivo, ≤ 1.000.000.000 y hasta 2 decimales.",IF(OR('Trades'!P25&lt;=0,'Trades'!P25&gt;1000000000,ROUND('Trades'!P25,2)&lt;&gt;'Trades'!P25),"Riesgo ausente o no válido: positivo, ≤ 1.000.000.000 y hasta 2 decimales.",IF(AND('Trades'!Q25&lt;&gt;"PRICE",'Trades'!Q25&lt;&gt;"ALL_IN"),"Elija PRICE o ALL_IN",IF('Trades'!Q25&lt;&gt;'Summary'!$K$4,"Otra base seleccionada","Registrado"))))))</x:f>
      </x:c>
      <x:c r="J25" s="33" t="str">
        <x:f>IF(P25=0,"",IF('Summary'!$H$6="Revise las fechas del filtro","Revise las fechas del filtro",IF(L25=1,"Incluida",IF(K25=1,"Fuera del período","No incluida"))))</x:f>
      </x:c>
      <x:c r="K25" s="29" t="n">
        <x:f>IF(P25=0,0,IF('Trades'!I25="UNSUPPORTED",4,IF(C25&lt;&gt;"",3,IF('Trades'!I25="OPEN",2,1))))</x:f>
        <x:v>0</x:v>
      </x:c>
      <x:c r="L25" s="29" t="n">
        <x:f>IF(OR(K25&lt;&gt;1,'Summary'!$H$6="Revise las fechas del filtro"),0,IF(AND(OR('Summary'!$B$6="",E25&gt;='Summary'!$B$6),OR('Summary'!$E$6="",E25&lt;'Summary'!$E$6+1)),1,0))</x:f>
        <x:v>0</x:v>
      </x:c>
      <x:c r="M25" s="29" t="n">
        <x:f>IF(AND(L25=1,N25=1,'Trades'!Q25='Summary'!$K$4),1,0)</x:f>
        <x:v>0</x:v>
      </x:c>
      <x:c r="N25" s="29" t="n">
        <x:f>IF(K25&lt;&gt;1,0,IF(NOT(ISNUMBER('Trades'!P25)),0,IF(AND('Trades'!P25&gt;0,'Trades'!P25&lt;=1000000000,ROUND('Trades'!P25,2)='Trades'!P25,OR('Trades'!Q25="PRICE",'Trades'!Q25="ALL_IN")),1,0)))</x:f>
        <x:v>0</x:v>
      </x:c>
      <x:c r="O25" s="29" t="n">
        <x:f>IF(P25=0,0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0,COUNTIFS('Exits'!$B$9:$B$608,'Trades'!A25,'Exits'!$K$9:$K$608,1)))</x:f>
        <x:v>0</x:v>
      </x:c>
      <x:c r="P25" s="29" t="n">
        <x:f>IF(COUNTA('Trades'!A25:I25,'Trades'!K25:T25)=0,0,1)</x:f>
        <x:v>0</x:v>
      </x:c>
    </x:row>
    <x:row r="26" ht="52" customHeight="1">
      <x:c r="A26" s="29" t="str">
        <x:f>IF(P26=0,"",IF('Trades'!A26="","[Trades "&amp;ROW()&amp;"]",'Trades'!A26))</x:f>
      </x:c>
      <x:c r="B26" s="33" t="str">
        <x:f>IF(K26=0,"",CHOOSE(K26,"Completa","Abierta","Incompleta / no válida","No admitida"))</x:f>
      </x:c>
      <x:c r="C26" s="33" t="str">
        <x:f>IF(P26=0,"",IF('Trades'!I26="UNSUPPORTED","No se admiten aumentos ni inversiones de posición",IF('Trades'!A26="","Introduzca el ID de operación",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ID: texto que empiece por A–Z, hasta 64 caracteres; sin *, ?, ~, =, &lt; ni &gt;. Ejemplo: T-001.",IF(COUNTIFS('Trades'!$A$9:$A$208,'Trades'!A26)&lt;&gt;1,"ID de operación duplicado",IF('Trades'!B26="","Indique el instrumento",IF(AND('Trades'!C26&lt;&gt;"LONG",'Trades'!C26&lt;&gt;"SHORT"),"Elija LONG o SHORT",IF(NOT(ISNUMBER('Trades'!D26)),"Introduzca una fecha y hora de apertura válidas",IF(OR('Trades'!D26&lt;1,'Trades'!D26&gt;2958465),"Introduzca una fecha y hora de apertura válidas",IF(NOT(ISNUMBER('Trades'!E26)),"Indique una cantidad inicial positiva",IF(OR('Trades'!E26&lt;=0,'Trades'!E26&gt;1000000,ROUND('Trades'!E26,8)&lt;&gt;'Trades'!E26),"Indique una cantidad inicial positiva",IF('Trades'!F26="","Indique la unidad de cantidad",IF(AND('Trades'!I26&lt;&gt;"OPEN",'Trades'!I26&lt;&gt;"CLOSED"),"Elija OPEN o CLOSED",IF(AND('Trades'!J26&lt;&gt;"NET",'Trades'!J26&lt;&gt;"GROSS"),"Elija NET o GROSS",IF(COUNTIFS('Exits'!$B$9:$B$608,'Trades'!A26,'Exits'!$G$9:$G$608,-1)&gt;0,"Revise las salidas vinculadas",IF(D26&gt;'Trades'!E26,"La cantidad cerrada supera la inicial",IF(AND('Trades'!I26="OPEN",D26='Trades'!E26),"OPEN contradice un saldo de cantidad nulo",IF('Trades'!I26="OPEN","",IF(O26=0,"Añada un cierre en Exits",IF(D26&lt;&gt;'Trades'!E26,"CLOSED requiere cerrar toda la cantidad",IF(AND('Trades'!J26="NET",NOT(ISNUMBER('Trades'!L26))),"Introduzca el neto conciliado de toda la posición",IF(AND('Trades'!J26="NET",'Trades'!K26&lt;&gt;"YES"),"Confirme que el neto abarca toda la posición",IF(IF('Trades'!J26="NET",IF('Trades'!M26="",FALSE,IF(NOT(ISNUMBER('Trades'!M26)),TRUE,OR('Trades'!M26&lt;0,'Trades'!M26&gt;1000000000,ROUND('Trades'!M26,2)&lt;&gt;'Trades'!M26))),FALSE),"Importes: hasta 2 decimales; valor absoluto de entrada ≤ 1.000.000.000.",IF(IF('Trades'!J26="NET",IF('Trades'!N26="",FALSE,IF(NOT(ISNUMBER('Trades'!N26)),TRUE,OR('Trades'!N26&lt;0,'Trades'!N26&gt;1000000000,ROUND('Trades'!N26,2)&lt;&gt;'Trades'!N26))),FALSE),"Importes: hasta 2 decimales; valor absoluto de entrada ≤ 1.000.000.000.",IF(IF('Trades'!J26="NET",IF('Trades'!O26="",FALSE,IF(NOT(ISNUMBER('Trades'!O26)),TRUE,OR(ABS('Trades'!O26)&gt;1000000000,ROUND('Trades'!O26,2)&lt;&gt;'Trades'!O26))),FALSE),"Importes: hasta 2 decimales; valor absoluto de entrada ≤ 1.000.000.000.",IF(AND('Trades'!J26="GROSS",NOT(ISNUMBER('Trades'!M26))),"Indique la comisión, incluso si es cero",IF(AND('Trades'!J26="GROSS",'Trades'!M26&lt;0),"La comisión no puede ser negativa",IF(AND('Trades'!J26="GROSS",NOT(ISNUMBER('Trades'!N26))),"Indique otros cargos, incluso si son cero",IF(AND('Trades'!J26="GROSS",'Trades'!N26&lt;0),"Los cargos no pueden ser negativos",IF(AND('Trades'!J26="GROSS",NOT(ISNUMBER('Trades'!O26))),"Indique la financiación con signo, incluido cero",IF(AND('Trades'!J26="GROSS",NOT(ISNUMBER(F26))),"Indique el P&amp;L bruto de cada salida",IF(IF('Trades'!J26="NET",OR(ABS('Trades'!L26)&gt;1000000000,ROUND('Trades'!L26,2)&lt;&gt;'Trades'!L26),FALSE),"Importes: hasta 2 decimales; valor absoluto de entrada ≤ 1.000.000.000.",IF(IF('Trades'!J26="GROSS",OR(ABS('Trades'!M26)&gt;1000000000,ABS('Trades'!N26)&gt;1000000000,ABS('Trades'!O26)&gt;1000000000,ROUND('Trades'!M26,2)&lt;&gt;'Trades'!M26,ROUND('Trades'!N26,2)&lt;&gt;'Trades'!N26,ROUND('Trades'!O26,2)&lt;&gt;'Trades'!O26),FALSE),"Importes: hasta 2 decimales; valor absoluto de entrada ≤ 1.000.000.000.",IF(AND('Trades'!G26&lt;&gt;"",OR(NOT(ISNUMBER('Trades'!G26)),'Trades'!G26&lt;=0)),"Indique un precio positivo o deje la celda vacía",IF(AND('Trades'!H26&lt;&gt;"",OR(NOT(ISNUMBER('Trades'!H26)),'Trades'!H26&lt;=0)),"Indique un precio positivo o deje la celda vacía","")))))))))))))))))))))))))))))))))))</x:f>
      </x:c>
      <x:c r="D26" s="31"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d",ROUND(SUMIFS('Exits'!$I$9:$I$608,'Exits'!$B$9:$B$608,'Trades'!A26),8)))</x:f>
      </x:c>
      <x:c r="E26" s="32"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d",IF(OR(O26=0,COUNTIFS('Exits'!$B$9:$B$608,'Trades'!A26,'Exits'!$G$9:$G$608,-1)&gt;0),"n/d",_xlfn.MAXIFS('Exits'!$C$9:$C$608,'Exits'!$B$9:$B$608,'Trades'!A26))))</x:f>
      </x:c>
      <x:c r="F26" s="30"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n/d",IF(AND(O26&gt;0,SUMIFS('Exits'!$J$9:$J$608,'Exits'!$B$9:$B$608,'Trades'!A26)=O26),ROUND(SUMIFS('Exits'!$F$9:$F$608,'Exits'!$B$9:$B$608,'Trades'!A26),2),"n/d")))</x:f>
      </x:c>
      <x:c r="G26" s="30" t="str">
        <x:f>IF(P26=0,"",IF(K26&lt;&gt;1,"n/d",IF('Trades'!J26="NET",'Trades'!L26,ROUND(F26-'Trades'!M26-'Trades'!N26+'Trades'!O26,2))))</x:f>
      </x:c>
      <x:c r="H26" s="31" t="str">
        <x:f>IF(P26=0,"",IF(N26=1,G26/'Trades'!P26,"n/d"))</x:f>
      </x:c>
      <x:c r="I26" s="33" t="str">
        <x:f>IF(P26=0,"",IF(K26&lt;&gt;1,"Posición sin completar",IF(NOT(ISNUMBER('Trades'!P26)),"Riesgo ausente o no válido: positivo, ≤ 1.000.000.000 y hasta 2 decimales.",IF(OR('Trades'!P26&lt;=0,'Trades'!P26&gt;1000000000,ROUND('Trades'!P26,2)&lt;&gt;'Trades'!P26),"Riesgo ausente o no válido: positivo, ≤ 1.000.000.000 y hasta 2 decimales.",IF(AND('Trades'!Q26&lt;&gt;"PRICE",'Trades'!Q26&lt;&gt;"ALL_IN"),"Elija PRICE o ALL_IN",IF('Trades'!Q26&lt;&gt;'Summary'!$K$4,"Otra base seleccionada","Registrado"))))))</x:f>
      </x:c>
      <x:c r="J26" s="33" t="str">
        <x:f>IF(P26=0,"",IF('Summary'!$H$6="Revise las fechas del filtro","Revise las fechas del filtro",IF(L26=1,"Incluida",IF(K26=1,"Fuera del período","No incluida"))))</x:f>
      </x:c>
      <x:c r="K26" s="29" t="n">
        <x:f>IF(P26=0,0,IF('Trades'!I26="UNSUPPORTED",4,IF(C26&lt;&gt;"",3,IF('Trades'!I26="OPEN",2,1))))</x:f>
        <x:v>0</x:v>
      </x:c>
      <x:c r="L26" s="29" t="n">
        <x:f>IF(OR(K26&lt;&gt;1,'Summary'!$H$6="Revise las fechas del filtro"),0,IF(AND(OR('Summary'!$B$6="",E26&gt;='Summary'!$B$6),OR('Summary'!$E$6="",E26&lt;'Summary'!$E$6+1)),1,0))</x:f>
        <x:v>0</x:v>
      </x:c>
      <x:c r="M26" s="29" t="n">
        <x:f>IF(AND(L26=1,N26=1,'Trades'!Q26='Summary'!$K$4),1,0)</x:f>
        <x:v>0</x:v>
      </x:c>
      <x:c r="N26" s="29" t="n">
        <x:f>IF(K26&lt;&gt;1,0,IF(NOT(ISNUMBER('Trades'!P26)),0,IF(AND('Trades'!P26&gt;0,'Trades'!P26&lt;=1000000000,ROUND('Trades'!P26,2)='Trades'!P26,OR('Trades'!Q26="PRICE",'Trades'!Q26="ALL_IN")),1,0)))</x:f>
        <x:v>0</x:v>
      </x:c>
      <x:c r="O26" s="29" t="n">
        <x:f>IF(P26=0,0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0,COUNTIFS('Exits'!$B$9:$B$608,'Trades'!A26,'Exits'!$K$9:$K$608,1)))</x:f>
        <x:v>0</x:v>
      </x:c>
      <x:c r="P26" s="29" t="n">
        <x:f>IF(COUNTA('Trades'!A26:I26,'Trades'!K26:T26)=0,0,1)</x:f>
        <x:v>0</x:v>
      </x:c>
    </x:row>
    <x:row r="27" ht="52" customHeight="1">
      <x:c r="A27" s="29" t="str">
        <x:f>IF(P27=0,"",IF('Trades'!A27="","[Trades "&amp;ROW()&amp;"]",'Trades'!A27))</x:f>
      </x:c>
      <x:c r="B27" s="33" t="str">
        <x:f>IF(K27=0,"",CHOOSE(K27,"Completa","Abierta","Incompleta / no válida","No admitida"))</x:f>
      </x:c>
      <x:c r="C27" s="33" t="str">
        <x:f>IF(P27=0,"",IF('Trades'!I27="UNSUPPORTED","No se admiten aumentos ni inversiones de posición",IF('Trades'!A27="","Introduzca el ID de operación",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ID: texto que empiece por A–Z, hasta 64 caracteres; sin *, ?, ~, =, &lt; ni &gt;. Ejemplo: T-001.",IF(COUNTIFS('Trades'!$A$9:$A$208,'Trades'!A27)&lt;&gt;1,"ID de operación duplicado",IF('Trades'!B27="","Indique el instrumento",IF(AND('Trades'!C27&lt;&gt;"LONG",'Trades'!C27&lt;&gt;"SHORT"),"Elija LONG o SHORT",IF(NOT(ISNUMBER('Trades'!D27)),"Introduzca una fecha y hora de apertura válidas",IF(OR('Trades'!D27&lt;1,'Trades'!D27&gt;2958465),"Introduzca una fecha y hora de apertura válidas",IF(NOT(ISNUMBER('Trades'!E27)),"Indique una cantidad inicial positiva",IF(OR('Trades'!E27&lt;=0,'Trades'!E27&gt;1000000,ROUND('Trades'!E27,8)&lt;&gt;'Trades'!E27),"Indique una cantidad inicial positiva",IF('Trades'!F27="","Indique la unidad de cantidad",IF(AND('Trades'!I27&lt;&gt;"OPEN",'Trades'!I27&lt;&gt;"CLOSED"),"Elija OPEN o CLOSED",IF(AND('Trades'!J27&lt;&gt;"NET",'Trades'!J27&lt;&gt;"GROSS"),"Elija NET o GROSS",IF(COUNTIFS('Exits'!$B$9:$B$608,'Trades'!A27,'Exits'!$G$9:$G$608,-1)&gt;0,"Revise las salidas vinculadas",IF(D27&gt;'Trades'!E27,"La cantidad cerrada supera la inicial",IF(AND('Trades'!I27="OPEN",D27='Trades'!E27),"OPEN contradice un saldo de cantidad nulo",IF('Trades'!I27="OPEN","",IF(O27=0,"Añada un cierre en Exits",IF(D27&lt;&gt;'Trades'!E27,"CLOSED requiere cerrar toda la cantidad",IF(AND('Trades'!J27="NET",NOT(ISNUMBER('Trades'!L27))),"Introduzca el neto conciliado de toda la posición",IF(AND('Trades'!J27="NET",'Trades'!K27&lt;&gt;"YES"),"Confirme que el neto abarca toda la posición",IF(IF('Trades'!J27="NET",IF('Trades'!M27="",FALSE,IF(NOT(ISNUMBER('Trades'!M27)),TRUE,OR('Trades'!M27&lt;0,'Trades'!M27&gt;1000000000,ROUND('Trades'!M27,2)&lt;&gt;'Trades'!M27))),FALSE),"Importes: hasta 2 decimales; valor absoluto de entrada ≤ 1.000.000.000.",IF(IF('Trades'!J27="NET",IF('Trades'!N27="",FALSE,IF(NOT(ISNUMBER('Trades'!N27)),TRUE,OR('Trades'!N27&lt;0,'Trades'!N27&gt;1000000000,ROUND('Trades'!N27,2)&lt;&gt;'Trades'!N27))),FALSE),"Importes: hasta 2 decimales; valor absoluto de entrada ≤ 1.000.000.000.",IF(IF('Trades'!J27="NET",IF('Trades'!O27="",FALSE,IF(NOT(ISNUMBER('Trades'!O27)),TRUE,OR(ABS('Trades'!O27)&gt;1000000000,ROUND('Trades'!O27,2)&lt;&gt;'Trades'!O27))),FALSE),"Importes: hasta 2 decimales; valor absoluto de entrada ≤ 1.000.000.000.",IF(AND('Trades'!J27="GROSS",NOT(ISNUMBER('Trades'!M27))),"Indique la comisión, incluso si es cero",IF(AND('Trades'!J27="GROSS",'Trades'!M27&lt;0),"La comisión no puede ser negativa",IF(AND('Trades'!J27="GROSS",NOT(ISNUMBER('Trades'!N27))),"Indique otros cargos, incluso si son cero",IF(AND('Trades'!J27="GROSS",'Trades'!N27&lt;0),"Los cargos no pueden ser negativos",IF(AND('Trades'!J27="GROSS",NOT(ISNUMBER('Trades'!O27))),"Indique la financiación con signo, incluido cero",IF(AND('Trades'!J27="GROSS",NOT(ISNUMBER(F27))),"Indique el P&amp;L bruto de cada salida",IF(IF('Trades'!J27="NET",OR(ABS('Trades'!L27)&gt;1000000000,ROUND('Trades'!L27,2)&lt;&gt;'Trades'!L27),FALSE),"Importes: hasta 2 decimales; valor absoluto de entrada ≤ 1.000.000.000.",IF(IF('Trades'!J27="GROSS",OR(ABS('Trades'!M27)&gt;1000000000,ABS('Trades'!N27)&gt;1000000000,ABS('Trades'!O27)&gt;1000000000,ROUND('Trades'!M27,2)&lt;&gt;'Trades'!M27,ROUND('Trades'!N27,2)&lt;&gt;'Trades'!N27,ROUND('Trades'!O27,2)&lt;&gt;'Trades'!O27),FALSE),"Importes: hasta 2 decimales; valor absoluto de entrada ≤ 1.000.000.000.",IF(AND('Trades'!G27&lt;&gt;"",OR(NOT(ISNUMBER('Trades'!G27)),'Trades'!G27&lt;=0)),"Indique un precio positivo o deje la celda vacía",IF(AND('Trades'!H27&lt;&gt;"",OR(NOT(ISNUMBER('Trades'!H27)),'Trades'!H27&lt;=0)),"Indique un precio positivo o deje la celda vacía","")))))))))))))))))))))))))))))))))))</x:f>
      </x:c>
      <x:c r="D27" s="31"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d",ROUND(SUMIFS('Exits'!$I$9:$I$608,'Exits'!$B$9:$B$608,'Trades'!A27),8)))</x:f>
      </x:c>
      <x:c r="E27" s="32"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d",IF(OR(O27=0,COUNTIFS('Exits'!$B$9:$B$608,'Trades'!A27,'Exits'!$G$9:$G$608,-1)&gt;0),"n/d",_xlfn.MAXIFS('Exits'!$C$9:$C$608,'Exits'!$B$9:$B$608,'Trades'!A27))))</x:f>
      </x:c>
      <x:c r="F27" s="30"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n/d",IF(AND(O27&gt;0,SUMIFS('Exits'!$J$9:$J$608,'Exits'!$B$9:$B$608,'Trades'!A27)=O27),ROUND(SUMIFS('Exits'!$F$9:$F$608,'Exits'!$B$9:$B$608,'Trades'!A27),2),"n/d")))</x:f>
      </x:c>
      <x:c r="G27" s="30" t="str">
        <x:f>IF(P27=0,"",IF(K27&lt;&gt;1,"n/d",IF('Trades'!J27="NET",'Trades'!L27,ROUND(F27-'Trades'!M27-'Trades'!N27+'Trades'!O27,2))))</x:f>
      </x:c>
      <x:c r="H27" s="31" t="str">
        <x:f>IF(P27=0,"",IF(N27=1,G27/'Trades'!P27,"n/d"))</x:f>
      </x:c>
      <x:c r="I27" s="33" t="str">
        <x:f>IF(P27=0,"",IF(K27&lt;&gt;1,"Posición sin completar",IF(NOT(ISNUMBER('Trades'!P27)),"Riesgo ausente o no válido: positivo, ≤ 1.000.000.000 y hasta 2 decimales.",IF(OR('Trades'!P27&lt;=0,'Trades'!P27&gt;1000000000,ROUND('Trades'!P27,2)&lt;&gt;'Trades'!P27),"Riesgo ausente o no válido: positivo, ≤ 1.000.000.000 y hasta 2 decimales.",IF(AND('Trades'!Q27&lt;&gt;"PRICE",'Trades'!Q27&lt;&gt;"ALL_IN"),"Elija PRICE o ALL_IN",IF('Trades'!Q27&lt;&gt;'Summary'!$K$4,"Otra base seleccionada","Registrado"))))))</x:f>
      </x:c>
      <x:c r="J27" s="33" t="str">
        <x:f>IF(P27=0,"",IF('Summary'!$H$6="Revise las fechas del filtro","Revise las fechas del filtro",IF(L27=1,"Incluida",IF(K27=1,"Fuera del período","No incluida"))))</x:f>
      </x:c>
      <x:c r="K27" s="29" t="n">
        <x:f>IF(P27=0,0,IF('Trades'!I27="UNSUPPORTED",4,IF(C27&lt;&gt;"",3,IF('Trades'!I27="OPEN",2,1))))</x:f>
        <x:v>0</x:v>
      </x:c>
      <x:c r="L27" s="29" t="n">
        <x:f>IF(OR(K27&lt;&gt;1,'Summary'!$H$6="Revise las fechas del filtro"),0,IF(AND(OR('Summary'!$B$6="",E27&gt;='Summary'!$B$6),OR('Summary'!$E$6="",E27&lt;'Summary'!$E$6+1)),1,0))</x:f>
        <x:v>0</x:v>
      </x:c>
      <x:c r="M27" s="29" t="n">
        <x:f>IF(AND(L27=1,N27=1,'Trades'!Q27='Summary'!$K$4),1,0)</x:f>
        <x:v>0</x:v>
      </x:c>
      <x:c r="N27" s="29" t="n">
        <x:f>IF(K27&lt;&gt;1,0,IF(NOT(ISNUMBER('Trades'!P27)),0,IF(AND('Trades'!P27&gt;0,'Trades'!P27&lt;=1000000000,ROUND('Trades'!P27,2)='Trades'!P27,OR('Trades'!Q27="PRICE",'Trades'!Q27="ALL_IN")),1,0)))</x:f>
        <x:v>0</x:v>
      </x:c>
      <x:c r="O27" s="29" t="n">
        <x:f>IF(P27=0,0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0,COUNTIFS('Exits'!$B$9:$B$608,'Trades'!A27,'Exits'!$K$9:$K$608,1)))</x:f>
        <x:v>0</x:v>
      </x:c>
      <x:c r="P27" s="29" t="n">
        <x:f>IF(COUNTA('Trades'!A27:I27,'Trades'!K27:T27)=0,0,1)</x:f>
        <x:v>0</x:v>
      </x:c>
    </x:row>
    <x:row r="28" ht="52" customHeight="1">
      <x:c r="A28" s="29" t="str">
        <x:f>IF(P28=0,"",IF('Trades'!A28="","[Trades "&amp;ROW()&amp;"]",'Trades'!A28))</x:f>
      </x:c>
      <x:c r="B28" s="33" t="str">
        <x:f>IF(K28=0,"",CHOOSE(K28,"Completa","Abierta","Incompleta / no válida","No admitida"))</x:f>
      </x:c>
      <x:c r="C28" s="33" t="str">
        <x:f>IF(P28=0,"",IF('Trades'!I28="UNSUPPORTED","No se admiten aumentos ni inversiones de posición",IF('Trades'!A28="","Introduzca el ID de operación",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ID: texto que empiece por A–Z, hasta 64 caracteres; sin *, ?, ~, =, &lt; ni &gt;. Ejemplo: T-001.",IF(COUNTIFS('Trades'!$A$9:$A$208,'Trades'!A28)&lt;&gt;1,"ID de operación duplicado",IF('Trades'!B28="","Indique el instrumento",IF(AND('Trades'!C28&lt;&gt;"LONG",'Trades'!C28&lt;&gt;"SHORT"),"Elija LONG o SHORT",IF(NOT(ISNUMBER('Trades'!D28)),"Introduzca una fecha y hora de apertura válidas",IF(OR('Trades'!D28&lt;1,'Trades'!D28&gt;2958465),"Introduzca una fecha y hora de apertura válidas",IF(NOT(ISNUMBER('Trades'!E28)),"Indique una cantidad inicial positiva",IF(OR('Trades'!E28&lt;=0,'Trades'!E28&gt;1000000,ROUND('Trades'!E28,8)&lt;&gt;'Trades'!E28),"Indique una cantidad inicial positiva",IF('Trades'!F28="","Indique la unidad de cantidad",IF(AND('Trades'!I28&lt;&gt;"OPEN",'Trades'!I28&lt;&gt;"CLOSED"),"Elija OPEN o CLOSED",IF(AND('Trades'!J28&lt;&gt;"NET",'Trades'!J28&lt;&gt;"GROSS"),"Elija NET o GROSS",IF(COUNTIFS('Exits'!$B$9:$B$608,'Trades'!A28,'Exits'!$G$9:$G$608,-1)&gt;0,"Revise las salidas vinculadas",IF(D28&gt;'Trades'!E28,"La cantidad cerrada supera la inicial",IF(AND('Trades'!I28="OPEN",D28='Trades'!E28),"OPEN contradice un saldo de cantidad nulo",IF('Trades'!I28="OPEN","",IF(O28=0,"Añada un cierre en Exits",IF(D28&lt;&gt;'Trades'!E28,"CLOSED requiere cerrar toda la cantidad",IF(AND('Trades'!J28="NET",NOT(ISNUMBER('Trades'!L28))),"Introduzca el neto conciliado de toda la posición",IF(AND('Trades'!J28="NET",'Trades'!K28&lt;&gt;"YES"),"Confirme que el neto abarca toda la posición",IF(IF('Trades'!J28="NET",IF('Trades'!M28="",FALSE,IF(NOT(ISNUMBER('Trades'!M28)),TRUE,OR('Trades'!M28&lt;0,'Trades'!M28&gt;1000000000,ROUND('Trades'!M28,2)&lt;&gt;'Trades'!M28))),FALSE),"Importes: hasta 2 decimales; valor absoluto de entrada ≤ 1.000.000.000.",IF(IF('Trades'!J28="NET",IF('Trades'!N28="",FALSE,IF(NOT(ISNUMBER('Trades'!N28)),TRUE,OR('Trades'!N28&lt;0,'Trades'!N28&gt;1000000000,ROUND('Trades'!N28,2)&lt;&gt;'Trades'!N28))),FALSE),"Importes: hasta 2 decimales; valor absoluto de entrada ≤ 1.000.000.000.",IF(IF('Trades'!J28="NET",IF('Trades'!O28="",FALSE,IF(NOT(ISNUMBER('Trades'!O28)),TRUE,OR(ABS('Trades'!O28)&gt;1000000000,ROUND('Trades'!O28,2)&lt;&gt;'Trades'!O28))),FALSE),"Importes: hasta 2 decimales; valor absoluto de entrada ≤ 1.000.000.000.",IF(AND('Trades'!J28="GROSS",NOT(ISNUMBER('Trades'!M28))),"Indique la comisión, incluso si es cero",IF(AND('Trades'!J28="GROSS",'Trades'!M28&lt;0),"La comisión no puede ser negativa",IF(AND('Trades'!J28="GROSS",NOT(ISNUMBER('Trades'!N28))),"Indique otros cargos, incluso si son cero",IF(AND('Trades'!J28="GROSS",'Trades'!N28&lt;0),"Los cargos no pueden ser negativos",IF(AND('Trades'!J28="GROSS",NOT(ISNUMBER('Trades'!O28))),"Indique la financiación con signo, incluido cero",IF(AND('Trades'!J28="GROSS",NOT(ISNUMBER(F28))),"Indique el P&amp;L bruto de cada salida",IF(IF('Trades'!J28="NET",OR(ABS('Trades'!L28)&gt;1000000000,ROUND('Trades'!L28,2)&lt;&gt;'Trades'!L28),FALSE),"Importes: hasta 2 decimales; valor absoluto de entrada ≤ 1.000.000.000.",IF(IF('Trades'!J28="GROSS",OR(ABS('Trades'!M28)&gt;1000000000,ABS('Trades'!N28)&gt;1000000000,ABS('Trades'!O28)&gt;1000000000,ROUND('Trades'!M28,2)&lt;&gt;'Trades'!M28,ROUND('Trades'!N28,2)&lt;&gt;'Trades'!N28,ROUND('Trades'!O28,2)&lt;&gt;'Trades'!O28),FALSE),"Importes: hasta 2 decimales; valor absoluto de entrada ≤ 1.000.000.000.",IF(AND('Trades'!G28&lt;&gt;"",OR(NOT(ISNUMBER('Trades'!G28)),'Trades'!G28&lt;=0)),"Indique un precio positivo o deje la celda vacía",IF(AND('Trades'!H28&lt;&gt;"",OR(NOT(ISNUMBER('Trades'!H28)),'Trades'!H28&lt;=0)),"Indique un precio positivo o deje la celda vacía","")))))))))))))))))))))))))))))))))))</x:f>
      </x:c>
      <x:c r="D28" s="31"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d",ROUND(SUMIFS('Exits'!$I$9:$I$608,'Exits'!$B$9:$B$608,'Trades'!A28),8)))</x:f>
      </x:c>
      <x:c r="E28" s="32"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d",IF(OR(O28=0,COUNTIFS('Exits'!$B$9:$B$608,'Trades'!A28,'Exits'!$G$9:$G$608,-1)&gt;0),"n/d",_xlfn.MAXIFS('Exits'!$C$9:$C$608,'Exits'!$B$9:$B$608,'Trades'!A28))))</x:f>
      </x:c>
      <x:c r="F28" s="30"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n/d",IF(AND(O28&gt;0,SUMIFS('Exits'!$J$9:$J$608,'Exits'!$B$9:$B$608,'Trades'!A28)=O28),ROUND(SUMIFS('Exits'!$F$9:$F$608,'Exits'!$B$9:$B$608,'Trades'!A28),2),"n/d")))</x:f>
      </x:c>
      <x:c r="G28" s="30" t="str">
        <x:f>IF(P28=0,"",IF(K28&lt;&gt;1,"n/d",IF('Trades'!J28="NET",'Trades'!L28,ROUND(F28-'Trades'!M28-'Trades'!N28+'Trades'!O28,2))))</x:f>
      </x:c>
      <x:c r="H28" s="31" t="str">
        <x:f>IF(P28=0,"",IF(N28=1,G28/'Trades'!P28,"n/d"))</x:f>
      </x:c>
      <x:c r="I28" s="33" t="str">
        <x:f>IF(P28=0,"",IF(K28&lt;&gt;1,"Posición sin completar",IF(NOT(ISNUMBER('Trades'!P28)),"Riesgo ausente o no válido: positivo, ≤ 1.000.000.000 y hasta 2 decimales.",IF(OR('Trades'!P28&lt;=0,'Trades'!P28&gt;1000000000,ROUND('Trades'!P28,2)&lt;&gt;'Trades'!P28),"Riesgo ausente o no válido: positivo, ≤ 1.000.000.000 y hasta 2 decimales.",IF(AND('Trades'!Q28&lt;&gt;"PRICE",'Trades'!Q28&lt;&gt;"ALL_IN"),"Elija PRICE o ALL_IN",IF('Trades'!Q28&lt;&gt;'Summary'!$K$4,"Otra base seleccionada","Registrado"))))))</x:f>
      </x:c>
      <x:c r="J28" s="33" t="str">
        <x:f>IF(P28=0,"",IF('Summary'!$H$6="Revise las fechas del filtro","Revise las fechas del filtro",IF(L28=1,"Incluida",IF(K28=1,"Fuera del período","No incluida"))))</x:f>
      </x:c>
      <x:c r="K28" s="29" t="n">
        <x:f>IF(P28=0,0,IF('Trades'!I28="UNSUPPORTED",4,IF(C28&lt;&gt;"",3,IF('Trades'!I28="OPEN",2,1))))</x:f>
        <x:v>0</x:v>
      </x:c>
      <x:c r="L28" s="29" t="n">
        <x:f>IF(OR(K28&lt;&gt;1,'Summary'!$H$6="Revise las fechas del filtro"),0,IF(AND(OR('Summary'!$B$6="",E28&gt;='Summary'!$B$6),OR('Summary'!$E$6="",E28&lt;'Summary'!$E$6+1)),1,0))</x:f>
        <x:v>0</x:v>
      </x:c>
      <x:c r="M28" s="29" t="n">
        <x:f>IF(AND(L28=1,N28=1,'Trades'!Q28='Summary'!$K$4),1,0)</x:f>
        <x:v>0</x:v>
      </x:c>
      <x:c r="N28" s="29" t="n">
        <x:f>IF(K28&lt;&gt;1,0,IF(NOT(ISNUMBER('Trades'!P28)),0,IF(AND('Trades'!P28&gt;0,'Trades'!P28&lt;=1000000000,ROUND('Trades'!P28,2)='Trades'!P28,OR('Trades'!Q28="PRICE",'Trades'!Q28="ALL_IN")),1,0)))</x:f>
        <x:v>0</x:v>
      </x:c>
      <x:c r="O28" s="29" t="n">
        <x:f>IF(P28=0,0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0,COUNTIFS('Exits'!$B$9:$B$608,'Trades'!A28,'Exits'!$K$9:$K$608,1)))</x:f>
        <x:v>0</x:v>
      </x:c>
      <x:c r="P28" s="29" t="n">
        <x:f>IF(COUNTA('Trades'!A28:I28,'Trades'!K28:T28)=0,0,1)</x:f>
        <x:v>0</x:v>
      </x:c>
    </x:row>
    <x:row r="29" ht="52" customHeight="1">
      <x:c r="A29" s="29" t="str">
        <x:f>IF(P29=0,"",IF('Trades'!A29="","[Trades "&amp;ROW()&amp;"]",'Trades'!A29))</x:f>
      </x:c>
      <x:c r="B29" s="33" t="str">
        <x:f>IF(K29=0,"",CHOOSE(K29,"Completa","Abierta","Incompleta / no válida","No admitida"))</x:f>
      </x:c>
      <x:c r="C29" s="33" t="str">
        <x:f>IF(P29=0,"",IF('Trades'!I29="UNSUPPORTED","No se admiten aumentos ni inversiones de posición",IF('Trades'!A29="","Introduzca el ID de operación",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ID: texto que empiece por A–Z, hasta 64 caracteres; sin *, ?, ~, =, &lt; ni &gt;. Ejemplo: T-001.",IF(COUNTIFS('Trades'!$A$9:$A$208,'Trades'!A29)&lt;&gt;1,"ID de operación duplicado",IF('Trades'!B29="","Indique el instrumento",IF(AND('Trades'!C29&lt;&gt;"LONG",'Trades'!C29&lt;&gt;"SHORT"),"Elija LONG o SHORT",IF(NOT(ISNUMBER('Trades'!D29)),"Introduzca una fecha y hora de apertura válidas",IF(OR('Trades'!D29&lt;1,'Trades'!D29&gt;2958465),"Introduzca una fecha y hora de apertura válidas",IF(NOT(ISNUMBER('Trades'!E29)),"Indique una cantidad inicial positiva",IF(OR('Trades'!E29&lt;=0,'Trades'!E29&gt;1000000,ROUND('Trades'!E29,8)&lt;&gt;'Trades'!E29),"Indique una cantidad inicial positiva",IF('Trades'!F29="","Indique la unidad de cantidad",IF(AND('Trades'!I29&lt;&gt;"OPEN",'Trades'!I29&lt;&gt;"CLOSED"),"Elija OPEN o CLOSED",IF(AND('Trades'!J29&lt;&gt;"NET",'Trades'!J29&lt;&gt;"GROSS"),"Elija NET o GROSS",IF(COUNTIFS('Exits'!$B$9:$B$608,'Trades'!A29,'Exits'!$G$9:$G$608,-1)&gt;0,"Revise las salidas vinculadas",IF(D29&gt;'Trades'!E29,"La cantidad cerrada supera la inicial",IF(AND('Trades'!I29="OPEN",D29='Trades'!E29),"OPEN contradice un saldo de cantidad nulo",IF('Trades'!I29="OPEN","",IF(O29=0,"Añada un cierre en Exits",IF(D29&lt;&gt;'Trades'!E29,"CLOSED requiere cerrar toda la cantidad",IF(AND('Trades'!J29="NET",NOT(ISNUMBER('Trades'!L29))),"Introduzca el neto conciliado de toda la posición",IF(AND('Trades'!J29="NET",'Trades'!K29&lt;&gt;"YES"),"Confirme que el neto abarca toda la posición",IF(IF('Trades'!J29="NET",IF('Trades'!M29="",FALSE,IF(NOT(ISNUMBER('Trades'!M29)),TRUE,OR('Trades'!M29&lt;0,'Trades'!M29&gt;1000000000,ROUND('Trades'!M29,2)&lt;&gt;'Trades'!M29))),FALSE),"Importes: hasta 2 decimales; valor absoluto de entrada ≤ 1.000.000.000.",IF(IF('Trades'!J29="NET",IF('Trades'!N29="",FALSE,IF(NOT(ISNUMBER('Trades'!N29)),TRUE,OR('Trades'!N29&lt;0,'Trades'!N29&gt;1000000000,ROUND('Trades'!N29,2)&lt;&gt;'Trades'!N29))),FALSE),"Importes: hasta 2 decimales; valor absoluto de entrada ≤ 1.000.000.000.",IF(IF('Trades'!J29="NET",IF('Trades'!O29="",FALSE,IF(NOT(ISNUMBER('Trades'!O29)),TRUE,OR(ABS('Trades'!O29)&gt;1000000000,ROUND('Trades'!O29,2)&lt;&gt;'Trades'!O29))),FALSE),"Importes: hasta 2 decimales; valor absoluto de entrada ≤ 1.000.000.000.",IF(AND('Trades'!J29="GROSS",NOT(ISNUMBER('Trades'!M29))),"Indique la comisión, incluso si es cero",IF(AND('Trades'!J29="GROSS",'Trades'!M29&lt;0),"La comisión no puede ser negativa",IF(AND('Trades'!J29="GROSS",NOT(ISNUMBER('Trades'!N29))),"Indique otros cargos, incluso si son cero",IF(AND('Trades'!J29="GROSS",'Trades'!N29&lt;0),"Los cargos no pueden ser negativos",IF(AND('Trades'!J29="GROSS",NOT(ISNUMBER('Trades'!O29))),"Indique la financiación con signo, incluido cero",IF(AND('Trades'!J29="GROSS",NOT(ISNUMBER(F29))),"Indique el P&amp;L bruto de cada salida",IF(IF('Trades'!J29="NET",OR(ABS('Trades'!L29)&gt;1000000000,ROUND('Trades'!L29,2)&lt;&gt;'Trades'!L29),FALSE),"Importes: hasta 2 decimales; valor absoluto de entrada ≤ 1.000.000.000.",IF(IF('Trades'!J29="GROSS",OR(ABS('Trades'!M29)&gt;1000000000,ABS('Trades'!N29)&gt;1000000000,ABS('Trades'!O29)&gt;1000000000,ROUND('Trades'!M29,2)&lt;&gt;'Trades'!M29,ROUND('Trades'!N29,2)&lt;&gt;'Trades'!N29,ROUND('Trades'!O29,2)&lt;&gt;'Trades'!O29),FALSE),"Importes: hasta 2 decimales; valor absoluto de entrada ≤ 1.000.000.000.",IF(AND('Trades'!G29&lt;&gt;"",OR(NOT(ISNUMBER('Trades'!G29)),'Trades'!G29&lt;=0)),"Indique un precio positivo o deje la celda vacía",IF(AND('Trades'!H29&lt;&gt;"",OR(NOT(ISNUMBER('Trades'!H29)),'Trades'!H29&lt;=0)),"Indique un precio positivo o deje la celda vacía","")))))))))))))))))))))))))))))))))))</x:f>
      </x:c>
      <x:c r="D29" s="31"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d",ROUND(SUMIFS('Exits'!$I$9:$I$608,'Exits'!$B$9:$B$608,'Trades'!A29),8)))</x:f>
      </x:c>
      <x:c r="E29" s="32"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d",IF(OR(O29=0,COUNTIFS('Exits'!$B$9:$B$608,'Trades'!A29,'Exits'!$G$9:$G$608,-1)&gt;0),"n/d",_xlfn.MAXIFS('Exits'!$C$9:$C$608,'Exits'!$B$9:$B$608,'Trades'!A29))))</x:f>
      </x:c>
      <x:c r="F29" s="30"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n/d",IF(AND(O29&gt;0,SUMIFS('Exits'!$J$9:$J$608,'Exits'!$B$9:$B$608,'Trades'!A29)=O29),ROUND(SUMIFS('Exits'!$F$9:$F$608,'Exits'!$B$9:$B$608,'Trades'!A29),2),"n/d")))</x:f>
      </x:c>
      <x:c r="G29" s="30" t="str">
        <x:f>IF(P29=0,"",IF(K29&lt;&gt;1,"n/d",IF('Trades'!J29="NET",'Trades'!L29,ROUND(F29-'Trades'!M29-'Trades'!N29+'Trades'!O29,2))))</x:f>
      </x:c>
      <x:c r="H29" s="31" t="str">
        <x:f>IF(P29=0,"",IF(N29=1,G29/'Trades'!P29,"n/d"))</x:f>
      </x:c>
      <x:c r="I29" s="33" t="str">
        <x:f>IF(P29=0,"",IF(K29&lt;&gt;1,"Posición sin completar",IF(NOT(ISNUMBER('Trades'!P29)),"Riesgo ausente o no válido: positivo, ≤ 1.000.000.000 y hasta 2 decimales.",IF(OR('Trades'!P29&lt;=0,'Trades'!P29&gt;1000000000,ROUND('Trades'!P29,2)&lt;&gt;'Trades'!P29),"Riesgo ausente o no válido: positivo, ≤ 1.000.000.000 y hasta 2 decimales.",IF(AND('Trades'!Q29&lt;&gt;"PRICE",'Trades'!Q29&lt;&gt;"ALL_IN"),"Elija PRICE o ALL_IN",IF('Trades'!Q29&lt;&gt;'Summary'!$K$4,"Otra base seleccionada","Registrado"))))))</x:f>
      </x:c>
      <x:c r="J29" s="33" t="str">
        <x:f>IF(P29=0,"",IF('Summary'!$H$6="Revise las fechas del filtro","Revise las fechas del filtro",IF(L29=1,"Incluida",IF(K29=1,"Fuera del período","No incluida"))))</x:f>
      </x:c>
      <x:c r="K29" s="29" t="n">
        <x:f>IF(P29=0,0,IF('Trades'!I29="UNSUPPORTED",4,IF(C29&lt;&gt;"",3,IF('Trades'!I29="OPEN",2,1))))</x:f>
        <x:v>0</x:v>
      </x:c>
      <x:c r="L29" s="29" t="n">
        <x:f>IF(OR(K29&lt;&gt;1,'Summary'!$H$6="Revise las fechas del filtro"),0,IF(AND(OR('Summary'!$B$6="",E29&gt;='Summary'!$B$6),OR('Summary'!$E$6="",E29&lt;'Summary'!$E$6+1)),1,0))</x:f>
        <x:v>0</x:v>
      </x:c>
      <x:c r="M29" s="29" t="n">
        <x:f>IF(AND(L29=1,N29=1,'Trades'!Q29='Summary'!$K$4),1,0)</x:f>
        <x:v>0</x:v>
      </x:c>
      <x:c r="N29" s="29" t="n">
        <x:f>IF(K29&lt;&gt;1,0,IF(NOT(ISNUMBER('Trades'!P29)),0,IF(AND('Trades'!P29&gt;0,'Trades'!P29&lt;=1000000000,ROUND('Trades'!P29,2)='Trades'!P29,OR('Trades'!Q29="PRICE",'Trades'!Q29="ALL_IN")),1,0)))</x:f>
        <x:v>0</x:v>
      </x:c>
      <x:c r="O29" s="29" t="n">
        <x:f>IF(P29=0,0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0,COUNTIFS('Exits'!$B$9:$B$608,'Trades'!A29,'Exits'!$K$9:$K$608,1)))</x:f>
        <x:v>0</x:v>
      </x:c>
      <x:c r="P29" s="29" t="n">
        <x:f>IF(COUNTA('Trades'!A29:I29,'Trades'!K29:T29)=0,0,1)</x:f>
        <x:v>0</x:v>
      </x:c>
    </x:row>
    <x:row r="30" ht="52" customHeight="1">
      <x:c r="A30" s="29" t="str">
        <x:f>IF(P30=0,"",IF('Trades'!A30="","[Trades "&amp;ROW()&amp;"]",'Trades'!A30))</x:f>
      </x:c>
      <x:c r="B30" s="33" t="str">
        <x:f>IF(K30=0,"",CHOOSE(K30,"Completa","Abierta","Incompleta / no válida","No admitida"))</x:f>
      </x:c>
      <x:c r="C30" s="33" t="str">
        <x:f>IF(P30=0,"",IF('Trades'!I30="UNSUPPORTED","No se admiten aumentos ni inversiones de posición",IF('Trades'!A30="","Introduzca el ID de operación",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ID: texto que empiece por A–Z, hasta 64 caracteres; sin *, ?, ~, =, &lt; ni &gt;. Ejemplo: T-001.",IF(COUNTIFS('Trades'!$A$9:$A$208,'Trades'!A30)&lt;&gt;1,"ID de operación duplicado",IF('Trades'!B30="","Indique el instrumento",IF(AND('Trades'!C30&lt;&gt;"LONG",'Trades'!C30&lt;&gt;"SHORT"),"Elija LONG o SHORT",IF(NOT(ISNUMBER('Trades'!D30)),"Introduzca una fecha y hora de apertura válidas",IF(OR('Trades'!D30&lt;1,'Trades'!D30&gt;2958465),"Introduzca una fecha y hora de apertura válidas",IF(NOT(ISNUMBER('Trades'!E30)),"Indique una cantidad inicial positiva",IF(OR('Trades'!E30&lt;=0,'Trades'!E30&gt;1000000,ROUND('Trades'!E30,8)&lt;&gt;'Trades'!E30),"Indique una cantidad inicial positiva",IF('Trades'!F30="","Indique la unidad de cantidad",IF(AND('Trades'!I30&lt;&gt;"OPEN",'Trades'!I30&lt;&gt;"CLOSED"),"Elija OPEN o CLOSED",IF(AND('Trades'!J30&lt;&gt;"NET",'Trades'!J30&lt;&gt;"GROSS"),"Elija NET o GROSS",IF(COUNTIFS('Exits'!$B$9:$B$608,'Trades'!A30,'Exits'!$G$9:$G$608,-1)&gt;0,"Revise las salidas vinculadas",IF(D30&gt;'Trades'!E30,"La cantidad cerrada supera la inicial",IF(AND('Trades'!I30="OPEN",D30='Trades'!E30),"OPEN contradice un saldo de cantidad nulo",IF('Trades'!I30="OPEN","",IF(O30=0,"Añada un cierre en Exits",IF(D30&lt;&gt;'Trades'!E30,"CLOSED requiere cerrar toda la cantidad",IF(AND('Trades'!J30="NET",NOT(ISNUMBER('Trades'!L30))),"Introduzca el neto conciliado de toda la posición",IF(AND('Trades'!J30="NET",'Trades'!K30&lt;&gt;"YES"),"Confirme que el neto abarca toda la posición",IF(IF('Trades'!J30="NET",IF('Trades'!M30="",FALSE,IF(NOT(ISNUMBER('Trades'!M30)),TRUE,OR('Trades'!M30&lt;0,'Trades'!M30&gt;1000000000,ROUND('Trades'!M30,2)&lt;&gt;'Trades'!M30))),FALSE),"Importes: hasta 2 decimales; valor absoluto de entrada ≤ 1.000.000.000.",IF(IF('Trades'!J30="NET",IF('Trades'!N30="",FALSE,IF(NOT(ISNUMBER('Trades'!N30)),TRUE,OR('Trades'!N30&lt;0,'Trades'!N30&gt;1000000000,ROUND('Trades'!N30,2)&lt;&gt;'Trades'!N30))),FALSE),"Importes: hasta 2 decimales; valor absoluto de entrada ≤ 1.000.000.000.",IF(IF('Trades'!J30="NET",IF('Trades'!O30="",FALSE,IF(NOT(ISNUMBER('Trades'!O30)),TRUE,OR(ABS('Trades'!O30)&gt;1000000000,ROUND('Trades'!O30,2)&lt;&gt;'Trades'!O30))),FALSE),"Importes: hasta 2 decimales; valor absoluto de entrada ≤ 1.000.000.000.",IF(AND('Trades'!J30="GROSS",NOT(ISNUMBER('Trades'!M30))),"Indique la comisión, incluso si es cero",IF(AND('Trades'!J30="GROSS",'Trades'!M30&lt;0),"La comisión no puede ser negativa",IF(AND('Trades'!J30="GROSS",NOT(ISNUMBER('Trades'!N30))),"Indique otros cargos, incluso si son cero",IF(AND('Trades'!J30="GROSS",'Trades'!N30&lt;0),"Los cargos no pueden ser negativos",IF(AND('Trades'!J30="GROSS",NOT(ISNUMBER('Trades'!O30))),"Indique la financiación con signo, incluido cero",IF(AND('Trades'!J30="GROSS",NOT(ISNUMBER(F30))),"Indique el P&amp;L bruto de cada salida",IF(IF('Trades'!J30="NET",OR(ABS('Trades'!L30)&gt;1000000000,ROUND('Trades'!L30,2)&lt;&gt;'Trades'!L30),FALSE),"Importes: hasta 2 decimales; valor absoluto de entrada ≤ 1.000.000.000.",IF(IF('Trades'!J30="GROSS",OR(ABS('Trades'!M30)&gt;1000000000,ABS('Trades'!N30)&gt;1000000000,ABS('Trades'!O30)&gt;1000000000,ROUND('Trades'!M30,2)&lt;&gt;'Trades'!M30,ROUND('Trades'!N30,2)&lt;&gt;'Trades'!N30,ROUND('Trades'!O30,2)&lt;&gt;'Trades'!O30),FALSE),"Importes: hasta 2 decimales; valor absoluto de entrada ≤ 1.000.000.000.",IF(AND('Trades'!G30&lt;&gt;"",OR(NOT(ISNUMBER('Trades'!G30)),'Trades'!G30&lt;=0)),"Indique un precio positivo o deje la celda vacía",IF(AND('Trades'!H30&lt;&gt;"",OR(NOT(ISNUMBER('Trades'!H30)),'Trades'!H30&lt;=0)),"Indique un precio positivo o deje la celda vacía","")))))))))))))))))))))))))))))))))))</x:f>
      </x:c>
      <x:c r="D30" s="31"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d",ROUND(SUMIFS('Exits'!$I$9:$I$608,'Exits'!$B$9:$B$608,'Trades'!A30),8)))</x:f>
      </x:c>
      <x:c r="E30" s="32"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d",IF(OR(O30=0,COUNTIFS('Exits'!$B$9:$B$608,'Trades'!A30,'Exits'!$G$9:$G$608,-1)&gt;0),"n/d",_xlfn.MAXIFS('Exits'!$C$9:$C$608,'Exits'!$B$9:$B$608,'Trades'!A30))))</x:f>
      </x:c>
      <x:c r="F30" s="30"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n/d",IF(AND(O30&gt;0,SUMIFS('Exits'!$J$9:$J$608,'Exits'!$B$9:$B$608,'Trades'!A30)=O30),ROUND(SUMIFS('Exits'!$F$9:$F$608,'Exits'!$B$9:$B$608,'Trades'!A30),2),"n/d")))</x:f>
      </x:c>
      <x:c r="G30" s="30" t="str">
        <x:f>IF(P30=0,"",IF(K30&lt;&gt;1,"n/d",IF('Trades'!J30="NET",'Trades'!L30,ROUND(F30-'Trades'!M30-'Trades'!N30+'Trades'!O30,2))))</x:f>
      </x:c>
      <x:c r="H30" s="31" t="str">
        <x:f>IF(P30=0,"",IF(N30=1,G30/'Trades'!P30,"n/d"))</x:f>
      </x:c>
      <x:c r="I30" s="33" t="str">
        <x:f>IF(P30=0,"",IF(K30&lt;&gt;1,"Posición sin completar",IF(NOT(ISNUMBER('Trades'!P30)),"Riesgo ausente o no válido: positivo, ≤ 1.000.000.000 y hasta 2 decimales.",IF(OR('Trades'!P30&lt;=0,'Trades'!P30&gt;1000000000,ROUND('Trades'!P30,2)&lt;&gt;'Trades'!P30),"Riesgo ausente o no válido: positivo, ≤ 1.000.000.000 y hasta 2 decimales.",IF(AND('Trades'!Q30&lt;&gt;"PRICE",'Trades'!Q30&lt;&gt;"ALL_IN"),"Elija PRICE o ALL_IN",IF('Trades'!Q30&lt;&gt;'Summary'!$K$4,"Otra base seleccionada","Registrado"))))))</x:f>
      </x:c>
      <x:c r="J30" s="33" t="str">
        <x:f>IF(P30=0,"",IF('Summary'!$H$6="Revise las fechas del filtro","Revise las fechas del filtro",IF(L30=1,"Incluida",IF(K30=1,"Fuera del período","No incluida"))))</x:f>
      </x:c>
      <x:c r="K30" s="29" t="n">
        <x:f>IF(P30=0,0,IF('Trades'!I30="UNSUPPORTED",4,IF(C30&lt;&gt;"",3,IF('Trades'!I30="OPEN",2,1))))</x:f>
        <x:v>0</x:v>
      </x:c>
      <x:c r="L30" s="29" t="n">
        <x:f>IF(OR(K30&lt;&gt;1,'Summary'!$H$6="Revise las fechas del filtro"),0,IF(AND(OR('Summary'!$B$6="",E30&gt;='Summary'!$B$6),OR('Summary'!$E$6="",E30&lt;'Summary'!$E$6+1)),1,0))</x:f>
        <x:v>0</x:v>
      </x:c>
      <x:c r="M30" s="29" t="n">
        <x:f>IF(AND(L30=1,N30=1,'Trades'!Q30='Summary'!$K$4),1,0)</x:f>
        <x:v>0</x:v>
      </x:c>
      <x:c r="N30" s="29" t="n">
        <x:f>IF(K30&lt;&gt;1,0,IF(NOT(ISNUMBER('Trades'!P30)),0,IF(AND('Trades'!P30&gt;0,'Trades'!P30&lt;=1000000000,ROUND('Trades'!P30,2)='Trades'!P30,OR('Trades'!Q30="PRICE",'Trades'!Q30="ALL_IN")),1,0)))</x:f>
        <x:v>0</x:v>
      </x:c>
      <x:c r="O30" s="29" t="n">
        <x:f>IF(P30=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0,COUNTIFS('Exits'!$B$9:$B$608,'Trades'!A30,'Exits'!$K$9:$K$608,1)))</x:f>
        <x:v>0</x:v>
      </x:c>
      <x:c r="P30" s="29" t="n">
        <x:f>IF(COUNTA('Trades'!A30:I30,'Trades'!K30:T30)=0,0,1)</x:f>
        <x:v>0</x:v>
      </x:c>
    </x:row>
    <x:row r="31" ht="52" customHeight="1">
      <x:c r="A31" s="29" t="str">
        <x:f>IF(P31=0,"",IF('Trades'!A31="","[Trades "&amp;ROW()&amp;"]",'Trades'!A31))</x:f>
      </x:c>
      <x:c r="B31" s="33" t="str">
        <x:f>IF(K31=0,"",CHOOSE(K31,"Completa","Abierta","Incompleta / no válida","No admitida"))</x:f>
      </x:c>
      <x:c r="C31" s="33" t="str">
        <x:f>IF(P31=0,"",IF('Trades'!I31="UNSUPPORTED","No se admiten aumentos ni inversiones de posición",IF('Trades'!A31="","Introduzca el ID de operación",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ID: texto que empiece por A–Z, hasta 64 caracteres; sin *, ?, ~, =, &lt; ni &gt;. Ejemplo: T-001.",IF(COUNTIFS('Trades'!$A$9:$A$208,'Trades'!A31)&lt;&gt;1,"ID de operación duplicado",IF('Trades'!B31="","Indique el instrumento",IF(AND('Trades'!C31&lt;&gt;"LONG",'Trades'!C31&lt;&gt;"SHORT"),"Elija LONG o SHORT",IF(NOT(ISNUMBER('Trades'!D31)),"Introduzca una fecha y hora de apertura válidas",IF(OR('Trades'!D31&lt;1,'Trades'!D31&gt;2958465),"Introduzca una fecha y hora de apertura válidas",IF(NOT(ISNUMBER('Trades'!E31)),"Indique una cantidad inicial positiva",IF(OR('Trades'!E31&lt;=0,'Trades'!E31&gt;1000000,ROUND('Trades'!E31,8)&lt;&gt;'Trades'!E31),"Indique una cantidad inicial positiva",IF('Trades'!F31="","Indique la unidad de cantidad",IF(AND('Trades'!I31&lt;&gt;"OPEN",'Trades'!I31&lt;&gt;"CLOSED"),"Elija OPEN o CLOSED",IF(AND('Trades'!J31&lt;&gt;"NET",'Trades'!J31&lt;&gt;"GROSS"),"Elija NET o GROSS",IF(COUNTIFS('Exits'!$B$9:$B$608,'Trades'!A31,'Exits'!$G$9:$G$608,-1)&gt;0,"Revise las salidas vinculadas",IF(D31&gt;'Trades'!E31,"La cantidad cerrada supera la inicial",IF(AND('Trades'!I31="OPEN",D31='Trades'!E31),"OPEN contradice un saldo de cantidad nulo",IF('Trades'!I31="OPEN","",IF(O31=0,"Añada un cierre en Exits",IF(D31&lt;&gt;'Trades'!E31,"CLOSED requiere cerrar toda la cantidad",IF(AND('Trades'!J31="NET",NOT(ISNUMBER('Trades'!L31))),"Introduzca el neto conciliado de toda la posición",IF(AND('Trades'!J31="NET",'Trades'!K31&lt;&gt;"YES"),"Confirme que el neto abarca toda la posición",IF(IF('Trades'!J31="NET",IF('Trades'!M31="",FALSE,IF(NOT(ISNUMBER('Trades'!M31)),TRUE,OR('Trades'!M31&lt;0,'Trades'!M31&gt;1000000000,ROUND('Trades'!M31,2)&lt;&gt;'Trades'!M31))),FALSE),"Importes: hasta 2 decimales; valor absoluto de entrada ≤ 1.000.000.000.",IF(IF('Trades'!J31="NET",IF('Trades'!N31="",FALSE,IF(NOT(ISNUMBER('Trades'!N31)),TRUE,OR('Trades'!N31&lt;0,'Trades'!N31&gt;1000000000,ROUND('Trades'!N31,2)&lt;&gt;'Trades'!N31))),FALSE),"Importes: hasta 2 decimales; valor absoluto de entrada ≤ 1.000.000.000.",IF(IF('Trades'!J31="NET",IF('Trades'!O31="",FALSE,IF(NOT(ISNUMBER('Trades'!O31)),TRUE,OR(ABS('Trades'!O31)&gt;1000000000,ROUND('Trades'!O31,2)&lt;&gt;'Trades'!O31))),FALSE),"Importes: hasta 2 decimales; valor absoluto de entrada ≤ 1.000.000.000.",IF(AND('Trades'!J31="GROSS",NOT(ISNUMBER('Trades'!M31))),"Indique la comisión, incluso si es cero",IF(AND('Trades'!J31="GROSS",'Trades'!M31&lt;0),"La comisión no puede ser negativa",IF(AND('Trades'!J31="GROSS",NOT(ISNUMBER('Trades'!N31))),"Indique otros cargos, incluso si son cero",IF(AND('Trades'!J31="GROSS",'Trades'!N31&lt;0),"Los cargos no pueden ser negativos",IF(AND('Trades'!J31="GROSS",NOT(ISNUMBER('Trades'!O31))),"Indique la financiación con signo, incluido cero",IF(AND('Trades'!J31="GROSS",NOT(ISNUMBER(F31))),"Indique el P&amp;L bruto de cada salida",IF(IF('Trades'!J31="NET",OR(ABS('Trades'!L31)&gt;1000000000,ROUND('Trades'!L31,2)&lt;&gt;'Trades'!L31),FALSE),"Importes: hasta 2 decimales; valor absoluto de entrada ≤ 1.000.000.000.",IF(IF('Trades'!J31="GROSS",OR(ABS('Trades'!M31)&gt;1000000000,ABS('Trades'!N31)&gt;1000000000,ABS('Trades'!O31)&gt;1000000000,ROUND('Trades'!M31,2)&lt;&gt;'Trades'!M31,ROUND('Trades'!N31,2)&lt;&gt;'Trades'!N31,ROUND('Trades'!O31,2)&lt;&gt;'Trades'!O31),FALSE),"Importes: hasta 2 decimales; valor absoluto de entrada ≤ 1.000.000.000.",IF(AND('Trades'!G31&lt;&gt;"",OR(NOT(ISNUMBER('Trades'!G31)),'Trades'!G31&lt;=0)),"Indique un precio positivo o deje la celda vacía",IF(AND('Trades'!H31&lt;&gt;"",OR(NOT(ISNUMBER('Trades'!H31)),'Trades'!H31&lt;=0)),"Indique un precio positivo o deje la celda vacía","")))))))))))))))))))))))))))))))))))</x:f>
      </x:c>
      <x:c r="D31" s="31"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d",ROUND(SUMIFS('Exits'!$I$9:$I$608,'Exits'!$B$9:$B$608,'Trades'!A31),8)))</x:f>
      </x:c>
      <x:c r="E31" s="32"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d",IF(OR(O31=0,COUNTIFS('Exits'!$B$9:$B$608,'Trades'!A31,'Exits'!$G$9:$G$608,-1)&gt;0),"n/d",_xlfn.MAXIFS('Exits'!$C$9:$C$608,'Exits'!$B$9:$B$608,'Trades'!A31))))</x:f>
      </x:c>
      <x:c r="F31" s="30"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n/d",IF(AND(O31&gt;0,SUMIFS('Exits'!$J$9:$J$608,'Exits'!$B$9:$B$608,'Trades'!A31)=O31),ROUND(SUMIFS('Exits'!$F$9:$F$608,'Exits'!$B$9:$B$608,'Trades'!A31),2),"n/d")))</x:f>
      </x:c>
      <x:c r="G31" s="30" t="str">
        <x:f>IF(P31=0,"",IF(K31&lt;&gt;1,"n/d",IF('Trades'!J31="NET",'Trades'!L31,ROUND(F31-'Trades'!M31-'Trades'!N31+'Trades'!O31,2))))</x:f>
      </x:c>
      <x:c r="H31" s="31" t="str">
        <x:f>IF(P31=0,"",IF(N31=1,G31/'Trades'!P31,"n/d"))</x:f>
      </x:c>
      <x:c r="I31" s="33" t="str">
        <x:f>IF(P31=0,"",IF(K31&lt;&gt;1,"Posición sin completar",IF(NOT(ISNUMBER('Trades'!P31)),"Riesgo ausente o no válido: positivo, ≤ 1.000.000.000 y hasta 2 decimales.",IF(OR('Trades'!P31&lt;=0,'Trades'!P31&gt;1000000000,ROUND('Trades'!P31,2)&lt;&gt;'Trades'!P31),"Riesgo ausente o no válido: positivo, ≤ 1.000.000.000 y hasta 2 decimales.",IF(AND('Trades'!Q31&lt;&gt;"PRICE",'Trades'!Q31&lt;&gt;"ALL_IN"),"Elija PRICE o ALL_IN",IF('Trades'!Q31&lt;&gt;'Summary'!$K$4,"Otra base seleccionada","Registrado"))))))</x:f>
      </x:c>
      <x:c r="J31" s="33" t="str">
        <x:f>IF(P31=0,"",IF('Summary'!$H$6="Revise las fechas del filtro","Revise las fechas del filtro",IF(L31=1,"Incluida",IF(K31=1,"Fuera del período","No incluida"))))</x:f>
      </x:c>
      <x:c r="K31" s="29" t="n">
        <x:f>IF(P31=0,0,IF('Trades'!I31="UNSUPPORTED",4,IF(C31&lt;&gt;"",3,IF('Trades'!I31="OPEN",2,1))))</x:f>
        <x:v>0</x:v>
      </x:c>
      <x:c r="L31" s="29" t="n">
        <x:f>IF(OR(K31&lt;&gt;1,'Summary'!$H$6="Revise las fechas del filtro"),0,IF(AND(OR('Summary'!$B$6="",E31&gt;='Summary'!$B$6),OR('Summary'!$E$6="",E31&lt;'Summary'!$E$6+1)),1,0))</x:f>
        <x:v>0</x:v>
      </x:c>
      <x:c r="M31" s="29" t="n">
        <x:f>IF(AND(L31=1,N31=1,'Trades'!Q31='Summary'!$K$4),1,0)</x:f>
        <x:v>0</x:v>
      </x:c>
      <x:c r="N31" s="29" t="n">
        <x:f>IF(K31&lt;&gt;1,0,IF(NOT(ISNUMBER('Trades'!P31)),0,IF(AND('Trades'!P31&gt;0,'Trades'!P31&lt;=1000000000,ROUND('Trades'!P31,2)='Trades'!P31,OR('Trades'!Q31="PRICE",'Trades'!Q31="ALL_IN")),1,0)))</x:f>
        <x:v>0</x:v>
      </x:c>
      <x:c r="O31" s="29" t="n">
        <x:f>IF(P31=0,0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0,COUNTIFS('Exits'!$B$9:$B$608,'Trades'!A31,'Exits'!$K$9:$K$608,1)))</x:f>
        <x:v>0</x:v>
      </x:c>
      <x:c r="P31" s="29" t="n">
        <x:f>IF(COUNTA('Trades'!A31:I31,'Trades'!K31:T31)=0,0,1)</x:f>
        <x:v>0</x:v>
      </x:c>
    </x:row>
    <x:row r="32" ht="52" customHeight="1">
      <x:c r="A32" s="29" t="str">
        <x:f>IF(P32=0,"",IF('Trades'!A32="","[Trades "&amp;ROW()&amp;"]",'Trades'!A32))</x:f>
      </x:c>
      <x:c r="B32" s="33" t="str">
        <x:f>IF(K32=0,"",CHOOSE(K32,"Completa","Abierta","Incompleta / no válida","No admitida"))</x:f>
      </x:c>
      <x:c r="C32" s="33" t="str">
        <x:f>IF(P32=0,"",IF('Trades'!I32="UNSUPPORTED","No se admiten aumentos ni inversiones de posición",IF('Trades'!A32="","Introduzca el ID de operación",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ID: texto que empiece por A–Z, hasta 64 caracteres; sin *, ?, ~, =, &lt; ni &gt;. Ejemplo: T-001.",IF(COUNTIFS('Trades'!$A$9:$A$208,'Trades'!A32)&lt;&gt;1,"ID de operación duplicado",IF('Trades'!B32="","Indique el instrumento",IF(AND('Trades'!C32&lt;&gt;"LONG",'Trades'!C32&lt;&gt;"SHORT"),"Elija LONG o SHORT",IF(NOT(ISNUMBER('Trades'!D32)),"Introduzca una fecha y hora de apertura válidas",IF(OR('Trades'!D32&lt;1,'Trades'!D32&gt;2958465),"Introduzca una fecha y hora de apertura válidas",IF(NOT(ISNUMBER('Trades'!E32)),"Indique una cantidad inicial positiva",IF(OR('Trades'!E32&lt;=0,'Trades'!E32&gt;1000000,ROUND('Trades'!E32,8)&lt;&gt;'Trades'!E32),"Indique una cantidad inicial positiva",IF('Trades'!F32="","Indique la unidad de cantidad",IF(AND('Trades'!I32&lt;&gt;"OPEN",'Trades'!I32&lt;&gt;"CLOSED"),"Elija OPEN o CLOSED",IF(AND('Trades'!J32&lt;&gt;"NET",'Trades'!J32&lt;&gt;"GROSS"),"Elija NET o GROSS",IF(COUNTIFS('Exits'!$B$9:$B$608,'Trades'!A32,'Exits'!$G$9:$G$608,-1)&gt;0,"Revise las salidas vinculadas",IF(D32&gt;'Trades'!E32,"La cantidad cerrada supera la inicial",IF(AND('Trades'!I32="OPEN",D32='Trades'!E32),"OPEN contradice un saldo de cantidad nulo",IF('Trades'!I32="OPEN","",IF(O32=0,"Añada un cierre en Exits",IF(D32&lt;&gt;'Trades'!E32,"CLOSED requiere cerrar toda la cantidad",IF(AND('Trades'!J32="NET",NOT(ISNUMBER('Trades'!L32))),"Introduzca el neto conciliado de toda la posición",IF(AND('Trades'!J32="NET",'Trades'!K32&lt;&gt;"YES"),"Confirme que el neto abarca toda la posición",IF(IF('Trades'!J32="NET",IF('Trades'!M32="",FALSE,IF(NOT(ISNUMBER('Trades'!M32)),TRUE,OR('Trades'!M32&lt;0,'Trades'!M32&gt;1000000000,ROUND('Trades'!M32,2)&lt;&gt;'Trades'!M32))),FALSE),"Importes: hasta 2 decimales; valor absoluto de entrada ≤ 1.000.000.000.",IF(IF('Trades'!J32="NET",IF('Trades'!N32="",FALSE,IF(NOT(ISNUMBER('Trades'!N32)),TRUE,OR('Trades'!N32&lt;0,'Trades'!N32&gt;1000000000,ROUND('Trades'!N32,2)&lt;&gt;'Trades'!N32))),FALSE),"Importes: hasta 2 decimales; valor absoluto de entrada ≤ 1.000.000.000.",IF(IF('Trades'!J32="NET",IF('Trades'!O32="",FALSE,IF(NOT(ISNUMBER('Trades'!O32)),TRUE,OR(ABS('Trades'!O32)&gt;1000000000,ROUND('Trades'!O32,2)&lt;&gt;'Trades'!O32))),FALSE),"Importes: hasta 2 decimales; valor absoluto de entrada ≤ 1.000.000.000.",IF(AND('Trades'!J32="GROSS",NOT(ISNUMBER('Trades'!M32))),"Indique la comisión, incluso si es cero",IF(AND('Trades'!J32="GROSS",'Trades'!M32&lt;0),"La comisión no puede ser negativa",IF(AND('Trades'!J32="GROSS",NOT(ISNUMBER('Trades'!N32))),"Indique otros cargos, incluso si son cero",IF(AND('Trades'!J32="GROSS",'Trades'!N32&lt;0),"Los cargos no pueden ser negativos",IF(AND('Trades'!J32="GROSS",NOT(ISNUMBER('Trades'!O32))),"Indique la financiación con signo, incluido cero",IF(AND('Trades'!J32="GROSS",NOT(ISNUMBER(F32))),"Indique el P&amp;L bruto de cada salida",IF(IF('Trades'!J32="NET",OR(ABS('Trades'!L32)&gt;1000000000,ROUND('Trades'!L32,2)&lt;&gt;'Trades'!L32),FALSE),"Importes: hasta 2 decimales; valor absoluto de entrada ≤ 1.000.000.000.",IF(IF('Trades'!J32="GROSS",OR(ABS('Trades'!M32)&gt;1000000000,ABS('Trades'!N32)&gt;1000000000,ABS('Trades'!O32)&gt;1000000000,ROUND('Trades'!M32,2)&lt;&gt;'Trades'!M32,ROUND('Trades'!N32,2)&lt;&gt;'Trades'!N32,ROUND('Trades'!O32,2)&lt;&gt;'Trades'!O32),FALSE),"Importes: hasta 2 decimales; valor absoluto de entrada ≤ 1.000.000.000.",IF(AND('Trades'!G32&lt;&gt;"",OR(NOT(ISNUMBER('Trades'!G32)),'Trades'!G32&lt;=0)),"Indique un precio positivo o deje la celda vacía",IF(AND('Trades'!H32&lt;&gt;"",OR(NOT(ISNUMBER('Trades'!H32)),'Trades'!H32&lt;=0)),"Indique un precio positivo o deje la celda vacía","")))))))))))))))))))))))))))))))))))</x:f>
      </x:c>
      <x:c r="D32" s="31"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d",ROUND(SUMIFS('Exits'!$I$9:$I$608,'Exits'!$B$9:$B$608,'Trades'!A32),8)))</x:f>
      </x:c>
      <x:c r="E32" s="32"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d",IF(OR(O32=0,COUNTIFS('Exits'!$B$9:$B$608,'Trades'!A32,'Exits'!$G$9:$G$608,-1)&gt;0),"n/d",_xlfn.MAXIFS('Exits'!$C$9:$C$608,'Exits'!$B$9:$B$608,'Trades'!A32))))</x:f>
      </x:c>
      <x:c r="F32" s="30"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n/d",IF(AND(O32&gt;0,SUMIFS('Exits'!$J$9:$J$608,'Exits'!$B$9:$B$608,'Trades'!A32)=O32),ROUND(SUMIFS('Exits'!$F$9:$F$608,'Exits'!$B$9:$B$608,'Trades'!A32),2),"n/d")))</x:f>
      </x:c>
      <x:c r="G32" s="30" t="str">
        <x:f>IF(P32=0,"",IF(K32&lt;&gt;1,"n/d",IF('Trades'!J32="NET",'Trades'!L32,ROUND(F32-'Trades'!M32-'Trades'!N32+'Trades'!O32,2))))</x:f>
      </x:c>
      <x:c r="H32" s="31" t="str">
        <x:f>IF(P32=0,"",IF(N32=1,G32/'Trades'!P32,"n/d"))</x:f>
      </x:c>
      <x:c r="I32" s="33" t="str">
        <x:f>IF(P32=0,"",IF(K32&lt;&gt;1,"Posición sin completar",IF(NOT(ISNUMBER('Trades'!P32)),"Riesgo ausente o no válido: positivo, ≤ 1.000.000.000 y hasta 2 decimales.",IF(OR('Trades'!P32&lt;=0,'Trades'!P32&gt;1000000000,ROUND('Trades'!P32,2)&lt;&gt;'Trades'!P32),"Riesgo ausente o no válido: positivo, ≤ 1.000.000.000 y hasta 2 decimales.",IF(AND('Trades'!Q32&lt;&gt;"PRICE",'Trades'!Q32&lt;&gt;"ALL_IN"),"Elija PRICE o ALL_IN",IF('Trades'!Q32&lt;&gt;'Summary'!$K$4,"Otra base seleccionada","Registrado"))))))</x:f>
      </x:c>
      <x:c r="J32" s="33" t="str">
        <x:f>IF(P32=0,"",IF('Summary'!$H$6="Revise las fechas del filtro","Revise las fechas del filtro",IF(L32=1,"Incluida",IF(K32=1,"Fuera del período","No incluida"))))</x:f>
      </x:c>
      <x:c r="K32" s="29" t="n">
        <x:f>IF(P32=0,0,IF('Trades'!I32="UNSUPPORTED",4,IF(C32&lt;&gt;"",3,IF('Trades'!I32="OPEN",2,1))))</x:f>
        <x:v>0</x:v>
      </x:c>
      <x:c r="L32" s="29" t="n">
        <x:f>IF(OR(K32&lt;&gt;1,'Summary'!$H$6="Revise las fechas del filtro"),0,IF(AND(OR('Summary'!$B$6="",E32&gt;='Summary'!$B$6),OR('Summary'!$E$6="",E32&lt;'Summary'!$E$6+1)),1,0))</x:f>
        <x:v>0</x:v>
      </x:c>
      <x:c r="M32" s="29" t="n">
        <x:f>IF(AND(L32=1,N32=1,'Trades'!Q32='Summary'!$K$4),1,0)</x:f>
        <x:v>0</x:v>
      </x:c>
      <x:c r="N32" s="29" t="n">
        <x:f>IF(K32&lt;&gt;1,0,IF(NOT(ISNUMBER('Trades'!P32)),0,IF(AND('Trades'!P32&gt;0,'Trades'!P32&lt;=1000000000,ROUND('Trades'!P32,2)='Trades'!P32,OR('Trades'!Q32="PRICE",'Trades'!Q32="ALL_IN")),1,0)))</x:f>
        <x:v>0</x:v>
      </x:c>
      <x:c r="O32" s="29" t="n">
        <x:f>IF(P32=0,0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0,COUNTIFS('Exits'!$B$9:$B$608,'Trades'!A32,'Exits'!$K$9:$K$608,1)))</x:f>
        <x:v>0</x:v>
      </x:c>
      <x:c r="P32" s="29" t="n">
        <x:f>IF(COUNTA('Trades'!A32:I32,'Trades'!K32:T32)=0,0,1)</x:f>
        <x:v>0</x:v>
      </x:c>
    </x:row>
    <x:row r="33" ht="52" customHeight="1">
      <x:c r="A33" s="29" t="str">
        <x:f>IF(P33=0,"",IF('Trades'!A33="","[Trades "&amp;ROW()&amp;"]",'Trades'!A33))</x:f>
      </x:c>
      <x:c r="B33" s="33" t="str">
        <x:f>IF(K33=0,"",CHOOSE(K33,"Completa","Abierta","Incompleta / no válida","No admitida"))</x:f>
      </x:c>
      <x:c r="C33" s="33" t="str">
        <x:f>IF(P33=0,"",IF('Trades'!I33="UNSUPPORTED","No se admiten aumentos ni inversiones de posición",IF('Trades'!A33="","Introduzca el ID de operación",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ID: texto que empiece por A–Z, hasta 64 caracteres; sin *, ?, ~, =, &lt; ni &gt;. Ejemplo: T-001.",IF(COUNTIFS('Trades'!$A$9:$A$208,'Trades'!A33)&lt;&gt;1,"ID de operación duplicado",IF('Trades'!B33="","Indique el instrumento",IF(AND('Trades'!C33&lt;&gt;"LONG",'Trades'!C33&lt;&gt;"SHORT"),"Elija LONG o SHORT",IF(NOT(ISNUMBER('Trades'!D33)),"Introduzca una fecha y hora de apertura válidas",IF(OR('Trades'!D33&lt;1,'Trades'!D33&gt;2958465),"Introduzca una fecha y hora de apertura válidas",IF(NOT(ISNUMBER('Trades'!E33)),"Indique una cantidad inicial positiva",IF(OR('Trades'!E33&lt;=0,'Trades'!E33&gt;1000000,ROUND('Trades'!E33,8)&lt;&gt;'Trades'!E33),"Indique una cantidad inicial positiva",IF('Trades'!F33="","Indique la unidad de cantidad",IF(AND('Trades'!I33&lt;&gt;"OPEN",'Trades'!I33&lt;&gt;"CLOSED"),"Elija OPEN o CLOSED",IF(AND('Trades'!J33&lt;&gt;"NET",'Trades'!J33&lt;&gt;"GROSS"),"Elija NET o GROSS",IF(COUNTIFS('Exits'!$B$9:$B$608,'Trades'!A33,'Exits'!$G$9:$G$608,-1)&gt;0,"Revise las salidas vinculadas",IF(D33&gt;'Trades'!E33,"La cantidad cerrada supera la inicial",IF(AND('Trades'!I33="OPEN",D33='Trades'!E33),"OPEN contradice un saldo de cantidad nulo",IF('Trades'!I33="OPEN","",IF(O33=0,"Añada un cierre en Exits",IF(D33&lt;&gt;'Trades'!E33,"CLOSED requiere cerrar toda la cantidad",IF(AND('Trades'!J33="NET",NOT(ISNUMBER('Trades'!L33))),"Introduzca el neto conciliado de toda la posición",IF(AND('Trades'!J33="NET",'Trades'!K33&lt;&gt;"YES"),"Confirme que el neto abarca toda la posición",IF(IF('Trades'!J33="NET",IF('Trades'!M33="",FALSE,IF(NOT(ISNUMBER('Trades'!M33)),TRUE,OR('Trades'!M33&lt;0,'Trades'!M33&gt;1000000000,ROUND('Trades'!M33,2)&lt;&gt;'Trades'!M33))),FALSE),"Importes: hasta 2 decimales; valor absoluto de entrada ≤ 1.000.000.000.",IF(IF('Trades'!J33="NET",IF('Trades'!N33="",FALSE,IF(NOT(ISNUMBER('Trades'!N33)),TRUE,OR('Trades'!N33&lt;0,'Trades'!N33&gt;1000000000,ROUND('Trades'!N33,2)&lt;&gt;'Trades'!N33))),FALSE),"Importes: hasta 2 decimales; valor absoluto de entrada ≤ 1.000.000.000.",IF(IF('Trades'!J33="NET",IF('Trades'!O33="",FALSE,IF(NOT(ISNUMBER('Trades'!O33)),TRUE,OR(ABS('Trades'!O33)&gt;1000000000,ROUND('Trades'!O33,2)&lt;&gt;'Trades'!O33))),FALSE),"Importes: hasta 2 decimales; valor absoluto de entrada ≤ 1.000.000.000.",IF(AND('Trades'!J33="GROSS",NOT(ISNUMBER('Trades'!M33))),"Indique la comisión, incluso si es cero",IF(AND('Trades'!J33="GROSS",'Trades'!M33&lt;0),"La comisión no puede ser negativa",IF(AND('Trades'!J33="GROSS",NOT(ISNUMBER('Trades'!N33))),"Indique otros cargos, incluso si son cero",IF(AND('Trades'!J33="GROSS",'Trades'!N33&lt;0),"Los cargos no pueden ser negativos",IF(AND('Trades'!J33="GROSS",NOT(ISNUMBER('Trades'!O33))),"Indique la financiación con signo, incluido cero",IF(AND('Trades'!J33="GROSS",NOT(ISNUMBER(F33))),"Indique el P&amp;L bruto de cada salida",IF(IF('Trades'!J33="NET",OR(ABS('Trades'!L33)&gt;1000000000,ROUND('Trades'!L33,2)&lt;&gt;'Trades'!L33),FALSE),"Importes: hasta 2 decimales; valor absoluto de entrada ≤ 1.000.000.000.",IF(IF('Trades'!J33="GROSS",OR(ABS('Trades'!M33)&gt;1000000000,ABS('Trades'!N33)&gt;1000000000,ABS('Trades'!O33)&gt;1000000000,ROUND('Trades'!M33,2)&lt;&gt;'Trades'!M33,ROUND('Trades'!N33,2)&lt;&gt;'Trades'!N33,ROUND('Trades'!O33,2)&lt;&gt;'Trades'!O33),FALSE),"Importes: hasta 2 decimales; valor absoluto de entrada ≤ 1.000.000.000.",IF(AND('Trades'!G33&lt;&gt;"",OR(NOT(ISNUMBER('Trades'!G33)),'Trades'!G33&lt;=0)),"Indique un precio positivo o deje la celda vacía",IF(AND('Trades'!H33&lt;&gt;"",OR(NOT(ISNUMBER('Trades'!H33)),'Trades'!H33&lt;=0)),"Indique un precio positivo o deje la celda vacía","")))))))))))))))))))))))))))))))))))</x:f>
      </x:c>
      <x:c r="D33" s="31"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d",ROUND(SUMIFS('Exits'!$I$9:$I$608,'Exits'!$B$9:$B$608,'Trades'!A33),8)))</x:f>
      </x:c>
      <x:c r="E33" s="32"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d",IF(OR(O33=0,COUNTIFS('Exits'!$B$9:$B$608,'Trades'!A33,'Exits'!$G$9:$G$608,-1)&gt;0),"n/d",_xlfn.MAXIFS('Exits'!$C$9:$C$608,'Exits'!$B$9:$B$608,'Trades'!A33))))</x:f>
      </x:c>
      <x:c r="F33" s="30"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n/d",IF(AND(O33&gt;0,SUMIFS('Exits'!$J$9:$J$608,'Exits'!$B$9:$B$608,'Trades'!A33)=O33),ROUND(SUMIFS('Exits'!$F$9:$F$608,'Exits'!$B$9:$B$608,'Trades'!A33),2),"n/d")))</x:f>
      </x:c>
      <x:c r="G33" s="30" t="str">
        <x:f>IF(P33=0,"",IF(K33&lt;&gt;1,"n/d",IF('Trades'!J33="NET",'Trades'!L33,ROUND(F33-'Trades'!M33-'Trades'!N33+'Trades'!O33,2))))</x:f>
      </x:c>
      <x:c r="H33" s="31" t="str">
        <x:f>IF(P33=0,"",IF(N33=1,G33/'Trades'!P33,"n/d"))</x:f>
      </x:c>
      <x:c r="I33" s="33" t="str">
        <x:f>IF(P33=0,"",IF(K33&lt;&gt;1,"Posición sin completar",IF(NOT(ISNUMBER('Trades'!P33)),"Riesgo ausente o no válido: positivo, ≤ 1.000.000.000 y hasta 2 decimales.",IF(OR('Trades'!P33&lt;=0,'Trades'!P33&gt;1000000000,ROUND('Trades'!P33,2)&lt;&gt;'Trades'!P33),"Riesgo ausente o no válido: positivo, ≤ 1.000.000.000 y hasta 2 decimales.",IF(AND('Trades'!Q33&lt;&gt;"PRICE",'Trades'!Q33&lt;&gt;"ALL_IN"),"Elija PRICE o ALL_IN",IF('Trades'!Q33&lt;&gt;'Summary'!$K$4,"Otra base seleccionada","Registrado"))))))</x:f>
      </x:c>
      <x:c r="J33" s="33" t="str">
        <x:f>IF(P33=0,"",IF('Summary'!$H$6="Revise las fechas del filtro","Revise las fechas del filtro",IF(L33=1,"Incluida",IF(K33=1,"Fuera del período","No incluida"))))</x:f>
      </x:c>
      <x:c r="K33" s="29" t="n">
        <x:f>IF(P33=0,0,IF('Trades'!I33="UNSUPPORTED",4,IF(C33&lt;&gt;"",3,IF('Trades'!I33="OPEN",2,1))))</x:f>
        <x:v>0</x:v>
      </x:c>
      <x:c r="L33" s="29" t="n">
        <x:f>IF(OR(K33&lt;&gt;1,'Summary'!$H$6="Revise las fechas del filtro"),0,IF(AND(OR('Summary'!$B$6="",E33&gt;='Summary'!$B$6),OR('Summary'!$E$6="",E33&lt;'Summary'!$E$6+1)),1,0))</x:f>
        <x:v>0</x:v>
      </x:c>
      <x:c r="M33" s="29" t="n">
        <x:f>IF(AND(L33=1,N33=1,'Trades'!Q33='Summary'!$K$4),1,0)</x:f>
        <x:v>0</x:v>
      </x:c>
      <x:c r="N33" s="29" t="n">
        <x:f>IF(K33&lt;&gt;1,0,IF(NOT(ISNUMBER('Trades'!P33)),0,IF(AND('Trades'!P33&gt;0,'Trades'!P33&lt;=1000000000,ROUND('Trades'!P33,2)='Trades'!P33,OR('Trades'!Q33="PRICE",'Trades'!Q33="ALL_IN")),1,0)))</x:f>
        <x:v>0</x:v>
      </x:c>
      <x:c r="O33" s="29" t="n">
        <x:f>IF(P33=0,0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0,COUNTIFS('Exits'!$B$9:$B$608,'Trades'!A33,'Exits'!$K$9:$K$608,1)))</x:f>
        <x:v>0</x:v>
      </x:c>
      <x:c r="P33" s="29" t="n">
        <x:f>IF(COUNTA('Trades'!A33:I33,'Trades'!K33:T33)=0,0,1)</x:f>
        <x:v>0</x:v>
      </x:c>
    </x:row>
    <x:row r="34" ht="52" customHeight="1">
      <x:c r="A34" s="29" t="str">
        <x:f>IF(P34=0,"",IF('Trades'!A34="","[Trades "&amp;ROW()&amp;"]",'Trades'!A34))</x:f>
      </x:c>
      <x:c r="B34" s="33" t="str">
        <x:f>IF(K34=0,"",CHOOSE(K34,"Completa","Abierta","Incompleta / no válida","No admitida"))</x:f>
      </x:c>
      <x:c r="C34" s="33" t="str">
        <x:f>IF(P34=0,"",IF('Trades'!I34="UNSUPPORTED","No se admiten aumentos ni inversiones de posición",IF('Trades'!A34="","Introduzca el ID de operación",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ID: texto que empiece por A–Z, hasta 64 caracteres; sin *, ?, ~, =, &lt; ni &gt;. Ejemplo: T-001.",IF(COUNTIFS('Trades'!$A$9:$A$208,'Trades'!A34)&lt;&gt;1,"ID de operación duplicado",IF('Trades'!B34="","Indique el instrumento",IF(AND('Trades'!C34&lt;&gt;"LONG",'Trades'!C34&lt;&gt;"SHORT"),"Elija LONG o SHORT",IF(NOT(ISNUMBER('Trades'!D34)),"Introduzca una fecha y hora de apertura válidas",IF(OR('Trades'!D34&lt;1,'Trades'!D34&gt;2958465),"Introduzca una fecha y hora de apertura válidas",IF(NOT(ISNUMBER('Trades'!E34)),"Indique una cantidad inicial positiva",IF(OR('Trades'!E34&lt;=0,'Trades'!E34&gt;1000000,ROUND('Trades'!E34,8)&lt;&gt;'Trades'!E34),"Indique una cantidad inicial positiva",IF('Trades'!F34="","Indique la unidad de cantidad",IF(AND('Trades'!I34&lt;&gt;"OPEN",'Trades'!I34&lt;&gt;"CLOSED"),"Elija OPEN o CLOSED",IF(AND('Trades'!J34&lt;&gt;"NET",'Trades'!J34&lt;&gt;"GROSS"),"Elija NET o GROSS",IF(COUNTIFS('Exits'!$B$9:$B$608,'Trades'!A34,'Exits'!$G$9:$G$608,-1)&gt;0,"Revise las salidas vinculadas",IF(D34&gt;'Trades'!E34,"La cantidad cerrada supera la inicial",IF(AND('Trades'!I34="OPEN",D34='Trades'!E34),"OPEN contradice un saldo de cantidad nulo",IF('Trades'!I34="OPEN","",IF(O34=0,"Añada un cierre en Exits",IF(D34&lt;&gt;'Trades'!E34,"CLOSED requiere cerrar toda la cantidad",IF(AND('Trades'!J34="NET",NOT(ISNUMBER('Trades'!L34))),"Introduzca el neto conciliado de toda la posición",IF(AND('Trades'!J34="NET",'Trades'!K34&lt;&gt;"YES"),"Confirme que el neto abarca toda la posición",IF(IF('Trades'!J34="NET",IF('Trades'!M34="",FALSE,IF(NOT(ISNUMBER('Trades'!M34)),TRUE,OR('Trades'!M34&lt;0,'Trades'!M34&gt;1000000000,ROUND('Trades'!M34,2)&lt;&gt;'Trades'!M34))),FALSE),"Importes: hasta 2 decimales; valor absoluto de entrada ≤ 1.000.000.000.",IF(IF('Trades'!J34="NET",IF('Trades'!N34="",FALSE,IF(NOT(ISNUMBER('Trades'!N34)),TRUE,OR('Trades'!N34&lt;0,'Trades'!N34&gt;1000000000,ROUND('Trades'!N34,2)&lt;&gt;'Trades'!N34))),FALSE),"Importes: hasta 2 decimales; valor absoluto de entrada ≤ 1.000.000.000.",IF(IF('Trades'!J34="NET",IF('Trades'!O34="",FALSE,IF(NOT(ISNUMBER('Trades'!O34)),TRUE,OR(ABS('Trades'!O34)&gt;1000000000,ROUND('Trades'!O34,2)&lt;&gt;'Trades'!O34))),FALSE),"Importes: hasta 2 decimales; valor absoluto de entrada ≤ 1.000.000.000.",IF(AND('Trades'!J34="GROSS",NOT(ISNUMBER('Trades'!M34))),"Indique la comisión, incluso si es cero",IF(AND('Trades'!J34="GROSS",'Trades'!M34&lt;0),"La comisión no puede ser negativa",IF(AND('Trades'!J34="GROSS",NOT(ISNUMBER('Trades'!N34))),"Indique otros cargos, incluso si son cero",IF(AND('Trades'!J34="GROSS",'Trades'!N34&lt;0),"Los cargos no pueden ser negativos",IF(AND('Trades'!J34="GROSS",NOT(ISNUMBER('Trades'!O34))),"Indique la financiación con signo, incluido cero",IF(AND('Trades'!J34="GROSS",NOT(ISNUMBER(F34))),"Indique el P&amp;L bruto de cada salida",IF(IF('Trades'!J34="NET",OR(ABS('Trades'!L34)&gt;1000000000,ROUND('Trades'!L34,2)&lt;&gt;'Trades'!L34),FALSE),"Importes: hasta 2 decimales; valor absoluto de entrada ≤ 1.000.000.000.",IF(IF('Trades'!J34="GROSS",OR(ABS('Trades'!M34)&gt;1000000000,ABS('Trades'!N34)&gt;1000000000,ABS('Trades'!O34)&gt;1000000000,ROUND('Trades'!M34,2)&lt;&gt;'Trades'!M34,ROUND('Trades'!N34,2)&lt;&gt;'Trades'!N34,ROUND('Trades'!O34,2)&lt;&gt;'Trades'!O34),FALSE),"Importes: hasta 2 decimales; valor absoluto de entrada ≤ 1.000.000.000.",IF(AND('Trades'!G34&lt;&gt;"",OR(NOT(ISNUMBER('Trades'!G34)),'Trades'!G34&lt;=0)),"Indique un precio positivo o deje la celda vacía",IF(AND('Trades'!H34&lt;&gt;"",OR(NOT(ISNUMBER('Trades'!H34)),'Trades'!H34&lt;=0)),"Indique un precio positivo o deje la celda vacía","")))))))))))))))))))))))))))))))))))</x:f>
      </x:c>
      <x:c r="D34" s="31"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d",ROUND(SUMIFS('Exits'!$I$9:$I$608,'Exits'!$B$9:$B$608,'Trades'!A34),8)))</x:f>
      </x:c>
      <x:c r="E34" s="32"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d",IF(OR(O34=0,COUNTIFS('Exits'!$B$9:$B$608,'Trades'!A34,'Exits'!$G$9:$G$608,-1)&gt;0),"n/d",_xlfn.MAXIFS('Exits'!$C$9:$C$608,'Exits'!$B$9:$B$608,'Trades'!A34))))</x:f>
      </x:c>
      <x:c r="F34" s="30"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n/d",IF(AND(O34&gt;0,SUMIFS('Exits'!$J$9:$J$608,'Exits'!$B$9:$B$608,'Trades'!A34)=O34),ROUND(SUMIFS('Exits'!$F$9:$F$608,'Exits'!$B$9:$B$608,'Trades'!A34),2),"n/d")))</x:f>
      </x:c>
      <x:c r="G34" s="30" t="str">
        <x:f>IF(P34=0,"",IF(K34&lt;&gt;1,"n/d",IF('Trades'!J34="NET",'Trades'!L34,ROUND(F34-'Trades'!M34-'Trades'!N34+'Trades'!O34,2))))</x:f>
      </x:c>
      <x:c r="H34" s="31" t="str">
        <x:f>IF(P34=0,"",IF(N34=1,G34/'Trades'!P34,"n/d"))</x:f>
      </x:c>
      <x:c r="I34" s="33" t="str">
        <x:f>IF(P34=0,"",IF(K34&lt;&gt;1,"Posición sin completar",IF(NOT(ISNUMBER('Trades'!P34)),"Riesgo ausente o no válido: positivo, ≤ 1.000.000.000 y hasta 2 decimales.",IF(OR('Trades'!P34&lt;=0,'Trades'!P34&gt;1000000000,ROUND('Trades'!P34,2)&lt;&gt;'Trades'!P34),"Riesgo ausente o no válido: positivo, ≤ 1.000.000.000 y hasta 2 decimales.",IF(AND('Trades'!Q34&lt;&gt;"PRICE",'Trades'!Q34&lt;&gt;"ALL_IN"),"Elija PRICE o ALL_IN",IF('Trades'!Q34&lt;&gt;'Summary'!$K$4,"Otra base seleccionada","Registrado"))))))</x:f>
      </x:c>
      <x:c r="J34" s="33" t="str">
        <x:f>IF(P34=0,"",IF('Summary'!$H$6="Revise las fechas del filtro","Revise las fechas del filtro",IF(L34=1,"Incluida",IF(K34=1,"Fuera del período","No incluida"))))</x:f>
      </x:c>
      <x:c r="K34" s="29" t="n">
        <x:f>IF(P34=0,0,IF('Trades'!I34="UNSUPPORTED",4,IF(C34&lt;&gt;"",3,IF('Trades'!I34="OPEN",2,1))))</x:f>
        <x:v>0</x:v>
      </x:c>
      <x:c r="L34" s="29" t="n">
        <x:f>IF(OR(K34&lt;&gt;1,'Summary'!$H$6="Revise las fechas del filtro"),0,IF(AND(OR('Summary'!$B$6="",E34&gt;='Summary'!$B$6),OR('Summary'!$E$6="",E34&lt;'Summary'!$E$6+1)),1,0))</x:f>
        <x:v>0</x:v>
      </x:c>
      <x:c r="M34" s="29" t="n">
        <x:f>IF(AND(L34=1,N34=1,'Trades'!Q34='Summary'!$K$4),1,0)</x:f>
        <x:v>0</x:v>
      </x:c>
      <x:c r="N34" s="29" t="n">
        <x:f>IF(K34&lt;&gt;1,0,IF(NOT(ISNUMBER('Trades'!P34)),0,IF(AND('Trades'!P34&gt;0,'Trades'!P34&lt;=1000000000,ROUND('Trades'!P34,2)='Trades'!P34,OR('Trades'!Q34="PRICE",'Trades'!Q34="ALL_IN")),1,0)))</x:f>
        <x:v>0</x:v>
      </x:c>
      <x:c r="O34" s="29" t="n">
        <x:f>IF(P34=0,0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0,COUNTIFS('Exits'!$B$9:$B$608,'Trades'!A34,'Exits'!$K$9:$K$608,1)))</x:f>
        <x:v>0</x:v>
      </x:c>
      <x:c r="P34" s="29" t="n">
        <x:f>IF(COUNTA('Trades'!A34:I34,'Trades'!K34:T34)=0,0,1)</x:f>
        <x:v>0</x:v>
      </x:c>
    </x:row>
    <x:row r="35" ht="52" customHeight="1">
      <x:c r="A35" s="29" t="str">
        <x:f>IF(P35=0,"",IF('Trades'!A35="","[Trades "&amp;ROW()&amp;"]",'Trades'!A35))</x:f>
      </x:c>
      <x:c r="B35" s="33" t="str">
        <x:f>IF(K35=0,"",CHOOSE(K35,"Completa","Abierta","Incompleta / no válida","No admitida"))</x:f>
      </x:c>
      <x:c r="C35" s="33" t="str">
        <x:f>IF(P35=0,"",IF('Trades'!I35="UNSUPPORTED","No se admiten aumentos ni inversiones de posición",IF('Trades'!A35="","Introduzca el ID de operación",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ID: texto que empiece por A–Z, hasta 64 caracteres; sin *, ?, ~, =, &lt; ni &gt;. Ejemplo: T-001.",IF(COUNTIFS('Trades'!$A$9:$A$208,'Trades'!A35)&lt;&gt;1,"ID de operación duplicado",IF('Trades'!B35="","Indique el instrumento",IF(AND('Trades'!C35&lt;&gt;"LONG",'Trades'!C35&lt;&gt;"SHORT"),"Elija LONG o SHORT",IF(NOT(ISNUMBER('Trades'!D35)),"Introduzca una fecha y hora de apertura válidas",IF(OR('Trades'!D35&lt;1,'Trades'!D35&gt;2958465),"Introduzca una fecha y hora de apertura válidas",IF(NOT(ISNUMBER('Trades'!E35)),"Indique una cantidad inicial positiva",IF(OR('Trades'!E35&lt;=0,'Trades'!E35&gt;1000000,ROUND('Trades'!E35,8)&lt;&gt;'Trades'!E35),"Indique una cantidad inicial positiva",IF('Trades'!F35="","Indique la unidad de cantidad",IF(AND('Trades'!I35&lt;&gt;"OPEN",'Trades'!I35&lt;&gt;"CLOSED"),"Elija OPEN o CLOSED",IF(AND('Trades'!J35&lt;&gt;"NET",'Trades'!J35&lt;&gt;"GROSS"),"Elija NET o GROSS",IF(COUNTIFS('Exits'!$B$9:$B$608,'Trades'!A35,'Exits'!$G$9:$G$608,-1)&gt;0,"Revise las salidas vinculadas",IF(D35&gt;'Trades'!E35,"La cantidad cerrada supera la inicial",IF(AND('Trades'!I35="OPEN",D35='Trades'!E35),"OPEN contradice un saldo de cantidad nulo",IF('Trades'!I35="OPEN","",IF(O35=0,"Añada un cierre en Exits",IF(D35&lt;&gt;'Trades'!E35,"CLOSED requiere cerrar toda la cantidad",IF(AND('Trades'!J35="NET",NOT(ISNUMBER('Trades'!L35))),"Introduzca el neto conciliado de toda la posición",IF(AND('Trades'!J35="NET",'Trades'!K35&lt;&gt;"YES"),"Confirme que el neto abarca toda la posición",IF(IF('Trades'!J35="NET",IF('Trades'!M35="",FALSE,IF(NOT(ISNUMBER('Trades'!M35)),TRUE,OR('Trades'!M35&lt;0,'Trades'!M35&gt;1000000000,ROUND('Trades'!M35,2)&lt;&gt;'Trades'!M35))),FALSE),"Importes: hasta 2 decimales; valor absoluto de entrada ≤ 1.000.000.000.",IF(IF('Trades'!J35="NET",IF('Trades'!N35="",FALSE,IF(NOT(ISNUMBER('Trades'!N35)),TRUE,OR('Trades'!N35&lt;0,'Trades'!N35&gt;1000000000,ROUND('Trades'!N35,2)&lt;&gt;'Trades'!N35))),FALSE),"Importes: hasta 2 decimales; valor absoluto de entrada ≤ 1.000.000.000.",IF(IF('Trades'!J35="NET",IF('Trades'!O35="",FALSE,IF(NOT(ISNUMBER('Trades'!O35)),TRUE,OR(ABS('Trades'!O35)&gt;1000000000,ROUND('Trades'!O35,2)&lt;&gt;'Trades'!O35))),FALSE),"Importes: hasta 2 decimales; valor absoluto de entrada ≤ 1.000.000.000.",IF(AND('Trades'!J35="GROSS",NOT(ISNUMBER('Trades'!M35))),"Indique la comisión, incluso si es cero",IF(AND('Trades'!J35="GROSS",'Trades'!M35&lt;0),"La comisión no puede ser negativa",IF(AND('Trades'!J35="GROSS",NOT(ISNUMBER('Trades'!N35))),"Indique otros cargos, incluso si son cero",IF(AND('Trades'!J35="GROSS",'Trades'!N35&lt;0),"Los cargos no pueden ser negativos",IF(AND('Trades'!J35="GROSS",NOT(ISNUMBER('Trades'!O35))),"Indique la financiación con signo, incluido cero",IF(AND('Trades'!J35="GROSS",NOT(ISNUMBER(F35))),"Indique el P&amp;L bruto de cada salida",IF(IF('Trades'!J35="NET",OR(ABS('Trades'!L35)&gt;1000000000,ROUND('Trades'!L35,2)&lt;&gt;'Trades'!L35),FALSE),"Importes: hasta 2 decimales; valor absoluto de entrada ≤ 1.000.000.000.",IF(IF('Trades'!J35="GROSS",OR(ABS('Trades'!M35)&gt;1000000000,ABS('Trades'!N35)&gt;1000000000,ABS('Trades'!O35)&gt;1000000000,ROUND('Trades'!M35,2)&lt;&gt;'Trades'!M35,ROUND('Trades'!N35,2)&lt;&gt;'Trades'!N35,ROUND('Trades'!O35,2)&lt;&gt;'Trades'!O35),FALSE),"Importes: hasta 2 decimales; valor absoluto de entrada ≤ 1.000.000.000.",IF(AND('Trades'!G35&lt;&gt;"",OR(NOT(ISNUMBER('Trades'!G35)),'Trades'!G35&lt;=0)),"Indique un precio positivo o deje la celda vacía",IF(AND('Trades'!H35&lt;&gt;"",OR(NOT(ISNUMBER('Trades'!H35)),'Trades'!H35&lt;=0)),"Indique un precio positivo o deje la celda vacía","")))))))))))))))))))))))))))))))))))</x:f>
      </x:c>
      <x:c r="D35" s="31"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d",ROUND(SUMIFS('Exits'!$I$9:$I$608,'Exits'!$B$9:$B$608,'Trades'!A35),8)))</x:f>
      </x:c>
      <x:c r="E35" s="32"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d",IF(OR(O35=0,COUNTIFS('Exits'!$B$9:$B$608,'Trades'!A35,'Exits'!$G$9:$G$608,-1)&gt;0),"n/d",_xlfn.MAXIFS('Exits'!$C$9:$C$608,'Exits'!$B$9:$B$608,'Trades'!A35))))</x:f>
      </x:c>
      <x:c r="F35" s="30"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n/d",IF(AND(O35&gt;0,SUMIFS('Exits'!$J$9:$J$608,'Exits'!$B$9:$B$608,'Trades'!A35)=O35),ROUND(SUMIFS('Exits'!$F$9:$F$608,'Exits'!$B$9:$B$608,'Trades'!A35),2),"n/d")))</x:f>
      </x:c>
      <x:c r="G35" s="30" t="str">
        <x:f>IF(P35=0,"",IF(K35&lt;&gt;1,"n/d",IF('Trades'!J35="NET",'Trades'!L35,ROUND(F35-'Trades'!M35-'Trades'!N35+'Trades'!O35,2))))</x:f>
      </x:c>
      <x:c r="H35" s="31" t="str">
        <x:f>IF(P35=0,"",IF(N35=1,G35/'Trades'!P35,"n/d"))</x:f>
      </x:c>
      <x:c r="I35" s="33" t="str">
        <x:f>IF(P35=0,"",IF(K35&lt;&gt;1,"Posición sin completar",IF(NOT(ISNUMBER('Trades'!P35)),"Riesgo ausente o no válido: positivo, ≤ 1.000.000.000 y hasta 2 decimales.",IF(OR('Trades'!P35&lt;=0,'Trades'!P35&gt;1000000000,ROUND('Trades'!P35,2)&lt;&gt;'Trades'!P35),"Riesgo ausente o no válido: positivo, ≤ 1.000.000.000 y hasta 2 decimales.",IF(AND('Trades'!Q35&lt;&gt;"PRICE",'Trades'!Q35&lt;&gt;"ALL_IN"),"Elija PRICE o ALL_IN",IF('Trades'!Q35&lt;&gt;'Summary'!$K$4,"Otra base seleccionada","Registrado"))))))</x:f>
      </x:c>
      <x:c r="J35" s="33" t="str">
        <x:f>IF(P35=0,"",IF('Summary'!$H$6="Revise las fechas del filtro","Revise las fechas del filtro",IF(L35=1,"Incluida",IF(K35=1,"Fuera del período","No incluida"))))</x:f>
      </x:c>
      <x:c r="K35" s="29" t="n">
        <x:f>IF(P35=0,0,IF('Trades'!I35="UNSUPPORTED",4,IF(C35&lt;&gt;"",3,IF('Trades'!I35="OPEN",2,1))))</x:f>
        <x:v>0</x:v>
      </x:c>
      <x:c r="L35" s="29" t="n">
        <x:f>IF(OR(K35&lt;&gt;1,'Summary'!$H$6="Revise las fechas del filtro"),0,IF(AND(OR('Summary'!$B$6="",E35&gt;='Summary'!$B$6),OR('Summary'!$E$6="",E35&lt;'Summary'!$E$6+1)),1,0))</x:f>
        <x:v>0</x:v>
      </x:c>
      <x:c r="M35" s="29" t="n">
        <x:f>IF(AND(L35=1,N35=1,'Trades'!Q35='Summary'!$K$4),1,0)</x:f>
        <x:v>0</x:v>
      </x:c>
      <x:c r="N35" s="29" t="n">
        <x:f>IF(K35&lt;&gt;1,0,IF(NOT(ISNUMBER('Trades'!P35)),0,IF(AND('Trades'!P35&gt;0,'Trades'!P35&lt;=1000000000,ROUND('Trades'!P35,2)='Trades'!P35,OR('Trades'!Q35="PRICE",'Trades'!Q35="ALL_IN")),1,0)))</x:f>
        <x:v>0</x:v>
      </x:c>
      <x:c r="O35" s="29" t="n">
        <x:f>IF(P35=0,0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0,COUNTIFS('Exits'!$B$9:$B$608,'Trades'!A35,'Exits'!$K$9:$K$608,1)))</x:f>
        <x:v>0</x:v>
      </x:c>
      <x:c r="P35" s="29" t="n">
        <x:f>IF(COUNTA('Trades'!A35:I35,'Trades'!K35:T35)=0,0,1)</x:f>
        <x:v>0</x:v>
      </x:c>
    </x:row>
    <x:row r="36" ht="52" customHeight="1">
      <x:c r="A36" s="29" t="str">
        <x:f>IF(P36=0,"",IF('Trades'!A36="","[Trades "&amp;ROW()&amp;"]",'Trades'!A36))</x:f>
      </x:c>
      <x:c r="B36" s="33" t="str">
        <x:f>IF(K36=0,"",CHOOSE(K36,"Completa","Abierta","Incompleta / no válida","No admitida"))</x:f>
      </x:c>
      <x:c r="C36" s="33" t="str">
        <x:f>IF(P36=0,"",IF('Trades'!I36="UNSUPPORTED","No se admiten aumentos ni inversiones de posición",IF('Trades'!A36="","Introduzca el ID de operación",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ID: texto que empiece por A–Z, hasta 64 caracteres; sin *, ?, ~, =, &lt; ni &gt;. Ejemplo: T-001.",IF(COUNTIFS('Trades'!$A$9:$A$208,'Trades'!A36)&lt;&gt;1,"ID de operación duplicado",IF('Trades'!B36="","Indique el instrumento",IF(AND('Trades'!C36&lt;&gt;"LONG",'Trades'!C36&lt;&gt;"SHORT"),"Elija LONG o SHORT",IF(NOT(ISNUMBER('Trades'!D36)),"Introduzca una fecha y hora de apertura válidas",IF(OR('Trades'!D36&lt;1,'Trades'!D36&gt;2958465),"Introduzca una fecha y hora de apertura válidas",IF(NOT(ISNUMBER('Trades'!E36)),"Indique una cantidad inicial positiva",IF(OR('Trades'!E36&lt;=0,'Trades'!E36&gt;1000000,ROUND('Trades'!E36,8)&lt;&gt;'Trades'!E36),"Indique una cantidad inicial positiva",IF('Trades'!F36="","Indique la unidad de cantidad",IF(AND('Trades'!I36&lt;&gt;"OPEN",'Trades'!I36&lt;&gt;"CLOSED"),"Elija OPEN o CLOSED",IF(AND('Trades'!J36&lt;&gt;"NET",'Trades'!J36&lt;&gt;"GROSS"),"Elija NET o GROSS",IF(COUNTIFS('Exits'!$B$9:$B$608,'Trades'!A36,'Exits'!$G$9:$G$608,-1)&gt;0,"Revise las salidas vinculadas",IF(D36&gt;'Trades'!E36,"La cantidad cerrada supera la inicial",IF(AND('Trades'!I36="OPEN",D36='Trades'!E36),"OPEN contradice un saldo de cantidad nulo",IF('Trades'!I36="OPEN","",IF(O36=0,"Añada un cierre en Exits",IF(D36&lt;&gt;'Trades'!E36,"CLOSED requiere cerrar toda la cantidad",IF(AND('Trades'!J36="NET",NOT(ISNUMBER('Trades'!L36))),"Introduzca el neto conciliado de toda la posición",IF(AND('Trades'!J36="NET",'Trades'!K36&lt;&gt;"YES"),"Confirme que el neto abarca toda la posición",IF(IF('Trades'!J36="NET",IF('Trades'!M36="",FALSE,IF(NOT(ISNUMBER('Trades'!M36)),TRUE,OR('Trades'!M36&lt;0,'Trades'!M36&gt;1000000000,ROUND('Trades'!M36,2)&lt;&gt;'Trades'!M36))),FALSE),"Importes: hasta 2 decimales; valor absoluto de entrada ≤ 1.000.000.000.",IF(IF('Trades'!J36="NET",IF('Trades'!N36="",FALSE,IF(NOT(ISNUMBER('Trades'!N36)),TRUE,OR('Trades'!N36&lt;0,'Trades'!N36&gt;1000000000,ROUND('Trades'!N36,2)&lt;&gt;'Trades'!N36))),FALSE),"Importes: hasta 2 decimales; valor absoluto de entrada ≤ 1.000.000.000.",IF(IF('Trades'!J36="NET",IF('Trades'!O36="",FALSE,IF(NOT(ISNUMBER('Trades'!O36)),TRUE,OR(ABS('Trades'!O36)&gt;1000000000,ROUND('Trades'!O36,2)&lt;&gt;'Trades'!O36))),FALSE),"Importes: hasta 2 decimales; valor absoluto de entrada ≤ 1.000.000.000.",IF(AND('Trades'!J36="GROSS",NOT(ISNUMBER('Trades'!M36))),"Indique la comisión, incluso si es cero",IF(AND('Trades'!J36="GROSS",'Trades'!M36&lt;0),"La comisión no puede ser negativa",IF(AND('Trades'!J36="GROSS",NOT(ISNUMBER('Trades'!N36))),"Indique otros cargos, incluso si son cero",IF(AND('Trades'!J36="GROSS",'Trades'!N36&lt;0),"Los cargos no pueden ser negativos",IF(AND('Trades'!J36="GROSS",NOT(ISNUMBER('Trades'!O36))),"Indique la financiación con signo, incluido cero",IF(AND('Trades'!J36="GROSS",NOT(ISNUMBER(F36))),"Indique el P&amp;L bruto de cada salida",IF(IF('Trades'!J36="NET",OR(ABS('Trades'!L36)&gt;1000000000,ROUND('Trades'!L36,2)&lt;&gt;'Trades'!L36),FALSE),"Importes: hasta 2 decimales; valor absoluto de entrada ≤ 1.000.000.000.",IF(IF('Trades'!J36="GROSS",OR(ABS('Trades'!M36)&gt;1000000000,ABS('Trades'!N36)&gt;1000000000,ABS('Trades'!O36)&gt;1000000000,ROUND('Trades'!M36,2)&lt;&gt;'Trades'!M36,ROUND('Trades'!N36,2)&lt;&gt;'Trades'!N36,ROUND('Trades'!O36,2)&lt;&gt;'Trades'!O36),FALSE),"Importes: hasta 2 decimales; valor absoluto de entrada ≤ 1.000.000.000.",IF(AND('Trades'!G36&lt;&gt;"",OR(NOT(ISNUMBER('Trades'!G36)),'Trades'!G36&lt;=0)),"Indique un precio positivo o deje la celda vacía",IF(AND('Trades'!H36&lt;&gt;"",OR(NOT(ISNUMBER('Trades'!H36)),'Trades'!H36&lt;=0)),"Indique un precio positivo o deje la celda vacía","")))))))))))))))))))))))))))))))))))</x:f>
      </x:c>
      <x:c r="D36" s="31"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d",ROUND(SUMIFS('Exits'!$I$9:$I$608,'Exits'!$B$9:$B$608,'Trades'!A36),8)))</x:f>
      </x:c>
      <x:c r="E36" s="32"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d",IF(OR(O36=0,COUNTIFS('Exits'!$B$9:$B$608,'Trades'!A36,'Exits'!$G$9:$G$608,-1)&gt;0),"n/d",_xlfn.MAXIFS('Exits'!$C$9:$C$608,'Exits'!$B$9:$B$608,'Trades'!A36))))</x:f>
      </x:c>
      <x:c r="F36" s="30"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n/d",IF(AND(O36&gt;0,SUMIFS('Exits'!$J$9:$J$608,'Exits'!$B$9:$B$608,'Trades'!A36)=O36),ROUND(SUMIFS('Exits'!$F$9:$F$608,'Exits'!$B$9:$B$608,'Trades'!A36),2),"n/d")))</x:f>
      </x:c>
      <x:c r="G36" s="30" t="str">
        <x:f>IF(P36=0,"",IF(K36&lt;&gt;1,"n/d",IF('Trades'!J36="NET",'Trades'!L36,ROUND(F36-'Trades'!M36-'Trades'!N36+'Trades'!O36,2))))</x:f>
      </x:c>
      <x:c r="H36" s="31" t="str">
        <x:f>IF(P36=0,"",IF(N36=1,G36/'Trades'!P36,"n/d"))</x:f>
      </x:c>
      <x:c r="I36" s="33" t="str">
        <x:f>IF(P36=0,"",IF(K36&lt;&gt;1,"Posición sin completar",IF(NOT(ISNUMBER('Trades'!P36)),"Riesgo ausente o no válido: positivo, ≤ 1.000.000.000 y hasta 2 decimales.",IF(OR('Trades'!P36&lt;=0,'Trades'!P36&gt;1000000000,ROUND('Trades'!P36,2)&lt;&gt;'Trades'!P36),"Riesgo ausente o no válido: positivo, ≤ 1.000.000.000 y hasta 2 decimales.",IF(AND('Trades'!Q36&lt;&gt;"PRICE",'Trades'!Q36&lt;&gt;"ALL_IN"),"Elija PRICE o ALL_IN",IF('Trades'!Q36&lt;&gt;'Summary'!$K$4,"Otra base seleccionada","Registrado"))))))</x:f>
      </x:c>
      <x:c r="J36" s="33" t="str">
        <x:f>IF(P36=0,"",IF('Summary'!$H$6="Revise las fechas del filtro","Revise las fechas del filtro",IF(L36=1,"Incluida",IF(K36=1,"Fuera del período","No incluida"))))</x:f>
      </x:c>
      <x:c r="K36" s="29" t="n">
        <x:f>IF(P36=0,0,IF('Trades'!I36="UNSUPPORTED",4,IF(C36&lt;&gt;"",3,IF('Trades'!I36="OPEN",2,1))))</x:f>
        <x:v>0</x:v>
      </x:c>
      <x:c r="L36" s="29" t="n">
        <x:f>IF(OR(K36&lt;&gt;1,'Summary'!$H$6="Revise las fechas del filtro"),0,IF(AND(OR('Summary'!$B$6="",E36&gt;='Summary'!$B$6),OR('Summary'!$E$6="",E36&lt;'Summary'!$E$6+1)),1,0))</x:f>
        <x:v>0</x:v>
      </x:c>
      <x:c r="M36" s="29" t="n">
        <x:f>IF(AND(L36=1,N36=1,'Trades'!Q36='Summary'!$K$4),1,0)</x:f>
        <x:v>0</x:v>
      </x:c>
      <x:c r="N36" s="29" t="n">
        <x:f>IF(K36&lt;&gt;1,0,IF(NOT(ISNUMBER('Trades'!P36)),0,IF(AND('Trades'!P36&gt;0,'Trades'!P36&lt;=1000000000,ROUND('Trades'!P36,2)='Trades'!P36,OR('Trades'!Q36="PRICE",'Trades'!Q36="ALL_IN")),1,0)))</x:f>
        <x:v>0</x:v>
      </x:c>
      <x:c r="O36" s="29" t="n">
        <x:f>IF(P36=0,0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0,COUNTIFS('Exits'!$B$9:$B$608,'Trades'!A36,'Exits'!$K$9:$K$608,1)))</x:f>
        <x:v>0</x:v>
      </x:c>
      <x:c r="P36" s="29" t="n">
        <x:f>IF(COUNTA('Trades'!A36:I36,'Trades'!K36:T36)=0,0,1)</x:f>
        <x:v>0</x:v>
      </x:c>
    </x:row>
    <x:row r="37" ht="52" customHeight="1">
      <x:c r="A37" s="29" t="str">
        <x:f>IF(P37=0,"",IF('Trades'!A37="","[Trades "&amp;ROW()&amp;"]",'Trades'!A37))</x:f>
      </x:c>
      <x:c r="B37" s="33" t="str">
        <x:f>IF(K37=0,"",CHOOSE(K37,"Completa","Abierta","Incompleta / no válida","No admitida"))</x:f>
      </x:c>
      <x:c r="C37" s="33" t="str">
        <x:f>IF(P37=0,"",IF('Trades'!I37="UNSUPPORTED","No se admiten aumentos ni inversiones de posición",IF('Trades'!A37="","Introduzca el ID de operación",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ID: texto que empiece por A–Z, hasta 64 caracteres; sin *, ?, ~, =, &lt; ni &gt;. Ejemplo: T-001.",IF(COUNTIFS('Trades'!$A$9:$A$208,'Trades'!A37)&lt;&gt;1,"ID de operación duplicado",IF('Trades'!B37="","Indique el instrumento",IF(AND('Trades'!C37&lt;&gt;"LONG",'Trades'!C37&lt;&gt;"SHORT"),"Elija LONG o SHORT",IF(NOT(ISNUMBER('Trades'!D37)),"Introduzca una fecha y hora de apertura válidas",IF(OR('Trades'!D37&lt;1,'Trades'!D37&gt;2958465),"Introduzca una fecha y hora de apertura válidas",IF(NOT(ISNUMBER('Trades'!E37)),"Indique una cantidad inicial positiva",IF(OR('Trades'!E37&lt;=0,'Trades'!E37&gt;1000000,ROUND('Trades'!E37,8)&lt;&gt;'Trades'!E37),"Indique una cantidad inicial positiva",IF('Trades'!F37="","Indique la unidad de cantidad",IF(AND('Trades'!I37&lt;&gt;"OPEN",'Trades'!I37&lt;&gt;"CLOSED"),"Elija OPEN o CLOSED",IF(AND('Trades'!J37&lt;&gt;"NET",'Trades'!J37&lt;&gt;"GROSS"),"Elija NET o GROSS",IF(COUNTIFS('Exits'!$B$9:$B$608,'Trades'!A37,'Exits'!$G$9:$G$608,-1)&gt;0,"Revise las salidas vinculadas",IF(D37&gt;'Trades'!E37,"La cantidad cerrada supera la inicial",IF(AND('Trades'!I37="OPEN",D37='Trades'!E37),"OPEN contradice un saldo de cantidad nulo",IF('Trades'!I37="OPEN","",IF(O37=0,"Añada un cierre en Exits",IF(D37&lt;&gt;'Trades'!E37,"CLOSED requiere cerrar toda la cantidad",IF(AND('Trades'!J37="NET",NOT(ISNUMBER('Trades'!L37))),"Introduzca el neto conciliado de toda la posición",IF(AND('Trades'!J37="NET",'Trades'!K37&lt;&gt;"YES"),"Confirme que el neto abarca toda la posición",IF(IF('Trades'!J37="NET",IF('Trades'!M37="",FALSE,IF(NOT(ISNUMBER('Trades'!M37)),TRUE,OR('Trades'!M37&lt;0,'Trades'!M37&gt;1000000000,ROUND('Trades'!M37,2)&lt;&gt;'Trades'!M37))),FALSE),"Importes: hasta 2 decimales; valor absoluto de entrada ≤ 1.000.000.000.",IF(IF('Trades'!J37="NET",IF('Trades'!N37="",FALSE,IF(NOT(ISNUMBER('Trades'!N37)),TRUE,OR('Trades'!N37&lt;0,'Trades'!N37&gt;1000000000,ROUND('Trades'!N37,2)&lt;&gt;'Trades'!N37))),FALSE),"Importes: hasta 2 decimales; valor absoluto de entrada ≤ 1.000.000.000.",IF(IF('Trades'!J37="NET",IF('Trades'!O37="",FALSE,IF(NOT(ISNUMBER('Trades'!O37)),TRUE,OR(ABS('Trades'!O37)&gt;1000000000,ROUND('Trades'!O37,2)&lt;&gt;'Trades'!O37))),FALSE),"Importes: hasta 2 decimales; valor absoluto de entrada ≤ 1.000.000.000.",IF(AND('Trades'!J37="GROSS",NOT(ISNUMBER('Trades'!M37))),"Indique la comisión, incluso si es cero",IF(AND('Trades'!J37="GROSS",'Trades'!M37&lt;0),"La comisión no puede ser negativa",IF(AND('Trades'!J37="GROSS",NOT(ISNUMBER('Trades'!N37))),"Indique otros cargos, incluso si son cero",IF(AND('Trades'!J37="GROSS",'Trades'!N37&lt;0),"Los cargos no pueden ser negativos",IF(AND('Trades'!J37="GROSS",NOT(ISNUMBER('Trades'!O37))),"Indique la financiación con signo, incluido cero",IF(AND('Trades'!J37="GROSS",NOT(ISNUMBER(F37))),"Indique el P&amp;L bruto de cada salida",IF(IF('Trades'!J37="NET",OR(ABS('Trades'!L37)&gt;1000000000,ROUND('Trades'!L37,2)&lt;&gt;'Trades'!L37),FALSE),"Importes: hasta 2 decimales; valor absoluto de entrada ≤ 1.000.000.000.",IF(IF('Trades'!J37="GROSS",OR(ABS('Trades'!M37)&gt;1000000000,ABS('Trades'!N37)&gt;1000000000,ABS('Trades'!O37)&gt;1000000000,ROUND('Trades'!M37,2)&lt;&gt;'Trades'!M37,ROUND('Trades'!N37,2)&lt;&gt;'Trades'!N37,ROUND('Trades'!O37,2)&lt;&gt;'Trades'!O37),FALSE),"Importes: hasta 2 decimales; valor absoluto de entrada ≤ 1.000.000.000.",IF(AND('Trades'!G37&lt;&gt;"",OR(NOT(ISNUMBER('Trades'!G37)),'Trades'!G37&lt;=0)),"Indique un precio positivo o deje la celda vacía",IF(AND('Trades'!H37&lt;&gt;"",OR(NOT(ISNUMBER('Trades'!H37)),'Trades'!H37&lt;=0)),"Indique un precio positivo o deje la celda vacía","")))))))))))))))))))))))))))))))))))</x:f>
      </x:c>
      <x:c r="D37" s="31"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d",ROUND(SUMIFS('Exits'!$I$9:$I$608,'Exits'!$B$9:$B$608,'Trades'!A37),8)))</x:f>
      </x:c>
      <x:c r="E37" s="32"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d",IF(OR(O37=0,COUNTIFS('Exits'!$B$9:$B$608,'Trades'!A37,'Exits'!$G$9:$G$608,-1)&gt;0),"n/d",_xlfn.MAXIFS('Exits'!$C$9:$C$608,'Exits'!$B$9:$B$608,'Trades'!A37))))</x:f>
      </x:c>
      <x:c r="F37" s="30"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n/d",IF(AND(O37&gt;0,SUMIFS('Exits'!$J$9:$J$608,'Exits'!$B$9:$B$608,'Trades'!A37)=O37),ROUND(SUMIFS('Exits'!$F$9:$F$608,'Exits'!$B$9:$B$608,'Trades'!A37),2),"n/d")))</x:f>
      </x:c>
      <x:c r="G37" s="30" t="str">
        <x:f>IF(P37=0,"",IF(K37&lt;&gt;1,"n/d",IF('Trades'!J37="NET",'Trades'!L37,ROUND(F37-'Trades'!M37-'Trades'!N37+'Trades'!O37,2))))</x:f>
      </x:c>
      <x:c r="H37" s="31" t="str">
        <x:f>IF(P37=0,"",IF(N37=1,G37/'Trades'!P37,"n/d"))</x:f>
      </x:c>
      <x:c r="I37" s="33" t="str">
        <x:f>IF(P37=0,"",IF(K37&lt;&gt;1,"Posición sin completar",IF(NOT(ISNUMBER('Trades'!P37)),"Riesgo ausente o no válido: positivo, ≤ 1.000.000.000 y hasta 2 decimales.",IF(OR('Trades'!P37&lt;=0,'Trades'!P37&gt;1000000000,ROUND('Trades'!P37,2)&lt;&gt;'Trades'!P37),"Riesgo ausente o no válido: positivo, ≤ 1.000.000.000 y hasta 2 decimales.",IF(AND('Trades'!Q37&lt;&gt;"PRICE",'Trades'!Q37&lt;&gt;"ALL_IN"),"Elija PRICE o ALL_IN",IF('Trades'!Q37&lt;&gt;'Summary'!$K$4,"Otra base seleccionada","Registrado"))))))</x:f>
      </x:c>
      <x:c r="J37" s="33" t="str">
        <x:f>IF(P37=0,"",IF('Summary'!$H$6="Revise las fechas del filtro","Revise las fechas del filtro",IF(L37=1,"Incluida",IF(K37=1,"Fuera del período","No incluida"))))</x:f>
      </x:c>
      <x:c r="K37" s="29" t="n">
        <x:f>IF(P37=0,0,IF('Trades'!I37="UNSUPPORTED",4,IF(C37&lt;&gt;"",3,IF('Trades'!I37="OPEN",2,1))))</x:f>
        <x:v>0</x:v>
      </x:c>
      <x:c r="L37" s="29" t="n">
        <x:f>IF(OR(K37&lt;&gt;1,'Summary'!$H$6="Revise las fechas del filtro"),0,IF(AND(OR('Summary'!$B$6="",E37&gt;='Summary'!$B$6),OR('Summary'!$E$6="",E37&lt;'Summary'!$E$6+1)),1,0))</x:f>
        <x:v>0</x:v>
      </x:c>
      <x:c r="M37" s="29" t="n">
        <x:f>IF(AND(L37=1,N37=1,'Trades'!Q37='Summary'!$K$4),1,0)</x:f>
        <x:v>0</x:v>
      </x:c>
      <x:c r="N37" s="29" t="n">
        <x:f>IF(K37&lt;&gt;1,0,IF(NOT(ISNUMBER('Trades'!P37)),0,IF(AND('Trades'!P37&gt;0,'Trades'!P37&lt;=1000000000,ROUND('Trades'!P37,2)='Trades'!P37,OR('Trades'!Q37="PRICE",'Trades'!Q37="ALL_IN")),1,0)))</x:f>
        <x:v>0</x:v>
      </x:c>
      <x:c r="O37" s="29" t="n">
        <x:f>IF(P37=0,0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0,COUNTIFS('Exits'!$B$9:$B$608,'Trades'!A37,'Exits'!$K$9:$K$608,1)))</x:f>
        <x:v>0</x:v>
      </x:c>
      <x:c r="P37" s="29" t="n">
        <x:f>IF(COUNTA('Trades'!A37:I37,'Trades'!K37:T37)=0,0,1)</x:f>
        <x:v>0</x:v>
      </x:c>
    </x:row>
    <x:row r="38" ht="52" customHeight="1">
      <x:c r="A38" s="29" t="str">
        <x:f>IF(P38=0,"",IF('Trades'!A38="","[Trades "&amp;ROW()&amp;"]",'Trades'!A38))</x:f>
      </x:c>
      <x:c r="B38" s="33" t="str">
        <x:f>IF(K38=0,"",CHOOSE(K38,"Completa","Abierta","Incompleta / no válida","No admitida"))</x:f>
      </x:c>
      <x:c r="C38" s="33" t="str">
        <x:f>IF(P38=0,"",IF('Trades'!I38="UNSUPPORTED","No se admiten aumentos ni inversiones de posición",IF('Trades'!A38="","Introduzca el ID de operación",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ID: texto que empiece por A–Z, hasta 64 caracteres; sin *, ?, ~, =, &lt; ni &gt;. Ejemplo: T-001.",IF(COUNTIFS('Trades'!$A$9:$A$208,'Trades'!A38)&lt;&gt;1,"ID de operación duplicado",IF('Trades'!B38="","Indique el instrumento",IF(AND('Trades'!C38&lt;&gt;"LONG",'Trades'!C38&lt;&gt;"SHORT"),"Elija LONG o SHORT",IF(NOT(ISNUMBER('Trades'!D38)),"Introduzca una fecha y hora de apertura válidas",IF(OR('Trades'!D38&lt;1,'Trades'!D38&gt;2958465),"Introduzca una fecha y hora de apertura válidas",IF(NOT(ISNUMBER('Trades'!E38)),"Indique una cantidad inicial positiva",IF(OR('Trades'!E38&lt;=0,'Trades'!E38&gt;1000000,ROUND('Trades'!E38,8)&lt;&gt;'Trades'!E38),"Indique una cantidad inicial positiva",IF('Trades'!F38="","Indique la unidad de cantidad",IF(AND('Trades'!I38&lt;&gt;"OPEN",'Trades'!I38&lt;&gt;"CLOSED"),"Elija OPEN o CLOSED",IF(AND('Trades'!J38&lt;&gt;"NET",'Trades'!J38&lt;&gt;"GROSS"),"Elija NET o GROSS",IF(COUNTIFS('Exits'!$B$9:$B$608,'Trades'!A38,'Exits'!$G$9:$G$608,-1)&gt;0,"Revise las salidas vinculadas",IF(D38&gt;'Trades'!E38,"La cantidad cerrada supera la inicial",IF(AND('Trades'!I38="OPEN",D38='Trades'!E38),"OPEN contradice un saldo de cantidad nulo",IF('Trades'!I38="OPEN","",IF(O38=0,"Añada un cierre en Exits",IF(D38&lt;&gt;'Trades'!E38,"CLOSED requiere cerrar toda la cantidad",IF(AND('Trades'!J38="NET",NOT(ISNUMBER('Trades'!L38))),"Introduzca el neto conciliado de toda la posición",IF(AND('Trades'!J38="NET",'Trades'!K38&lt;&gt;"YES"),"Confirme que el neto abarca toda la posición",IF(IF('Trades'!J38="NET",IF('Trades'!M38="",FALSE,IF(NOT(ISNUMBER('Trades'!M38)),TRUE,OR('Trades'!M38&lt;0,'Trades'!M38&gt;1000000000,ROUND('Trades'!M38,2)&lt;&gt;'Trades'!M38))),FALSE),"Importes: hasta 2 decimales; valor absoluto de entrada ≤ 1.000.000.000.",IF(IF('Trades'!J38="NET",IF('Trades'!N38="",FALSE,IF(NOT(ISNUMBER('Trades'!N38)),TRUE,OR('Trades'!N38&lt;0,'Trades'!N38&gt;1000000000,ROUND('Trades'!N38,2)&lt;&gt;'Trades'!N38))),FALSE),"Importes: hasta 2 decimales; valor absoluto de entrada ≤ 1.000.000.000.",IF(IF('Trades'!J38="NET",IF('Trades'!O38="",FALSE,IF(NOT(ISNUMBER('Trades'!O38)),TRUE,OR(ABS('Trades'!O38)&gt;1000000000,ROUND('Trades'!O38,2)&lt;&gt;'Trades'!O38))),FALSE),"Importes: hasta 2 decimales; valor absoluto de entrada ≤ 1.000.000.000.",IF(AND('Trades'!J38="GROSS",NOT(ISNUMBER('Trades'!M38))),"Indique la comisión, incluso si es cero",IF(AND('Trades'!J38="GROSS",'Trades'!M38&lt;0),"La comisión no puede ser negativa",IF(AND('Trades'!J38="GROSS",NOT(ISNUMBER('Trades'!N38))),"Indique otros cargos, incluso si son cero",IF(AND('Trades'!J38="GROSS",'Trades'!N38&lt;0),"Los cargos no pueden ser negativos",IF(AND('Trades'!J38="GROSS",NOT(ISNUMBER('Trades'!O38))),"Indique la financiación con signo, incluido cero",IF(AND('Trades'!J38="GROSS",NOT(ISNUMBER(F38))),"Indique el P&amp;L bruto de cada salida",IF(IF('Trades'!J38="NET",OR(ABS('Trades'!L38)&gt;1000000000,ROUND('Trades'!L38,2)&lt;&gt;'Trades'!L38),FALSE),"Importes: hasta 2 decimales; valor absoluto de entrada ≤ 1.000.000.000.",IF(IF('Trades'!J38="GROSS",OR(ABS('Trades'!M38)&gt;1000000000,ABS('Trades'!N38)&gt;1000000000,ABS('Trades'!O38)&gt;1000000000,ROUND('Trades'!M38,2)&lt;&gt;'Trades'!M38,ROUND('Trades'!N38,2)&lt;&gt;'Trades'!N38,ROUND('Trades'!O38,2)&lt;&gt;'Trades'!O38),FALSE),"Importes: hasta 2 decimales; valor absoluto de entrada ≤ 1.000.000.000.",IF(AND('Trades'!G38&lt;&gt;"",OR(NOT(ISNUMBER('Trades'!G38)),'Trades'!G38&lt;=0)),"Indique un precio positivo o deje la celda vacía",IF(AND('Trades'!H38&lt;&gt;"",OR(NOT(ISNUMBER('Trades'!H38)),'Trades'!H38&lt;=0)),"Indique un precio positivo o deje la celda vacía","")))))))))))))))))))))))))))))))))))</x:f>
      </x:c>
      <x:c r="D38" s="31"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d",ROUND(SUMIFS('Exits'!$I$9:$I$608,'Exits'!$B$9:$B$608,'Trades'!A38),8)))</x:f>
      </x:c>
      <x:c r="E38" s="32"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d",IF(OR(O38=0,COUNTIFS('Exits'!$B$9:$B$608,'Trades'!A38,'Exits'!$G$9:$G$608,-1)&gt;0),"n/d",_xlfn.MAXIFS('Exits'!$C$9:$C$608,'Exits'!$B$9:$B$608,'Trades'!A38))))</x:f>
      </x:c>
      <x:c r="F38" s="30"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n/d",IF(AND(O38&gt;0,SUMIFS('Exits'!$J$9:$J$608,'Exits'!$B$9:$B$608,'Trades'!A38)=O38),ROUND(SUMIFS('Exits'!$F$9:$F$608,'Exits'!$B$9:$B$608,'Trades'!A38),2),"n/d")))</x:f>
      </x:c>
      <x:c r="G38" s="30" t="str">
        <x:f>IF(P38=0,"",IF(K38&lt;&gt;1,"n/d",IF('Trades'!J38="NET",'Trades'!L38,ROUND(F38-'Trades'!M38-'Trades'!N38+'Trades'!O38,2))))</x:f>
      </x:c>
      <x:c r="H38" s="31" t="str">
        <x:f>IF(P38=0,"",IF(N38=1,G38/'Trades'!P38,"n/d"))</x:f>
      </x:c>
      <x:c r="I38" s="33" t="str">
        <x:f>IF(P38=0,"",IF(K38&lt;&gt;1,"Posición sin completar",IF(NOT(ISNUMBER('Trades'!P38)),"Riesgo ausente o no válido: positivo, ≤ 1.000.000.000 y hasta 2 decimales.",IF(OR('Trades'!P38&lt;=0,'Trades'!P38&gt;1000000000,ROUND('Trades'!P38,2)&lt;&gt;'Trades'!P38),"Riesgo ausente o no válido: positivo, ≤ 1.000.000.000 y hasta 2 decimales.",IF(AND('Trades'!Q38&lt;&gt;"PRICE",'Trades'!Q38&lt;&gt;"ALL_IN"),"Elija PRICE o ALL_IN",IF('Trades'!Q38&lt;&gt;'Summary'!$K$4,"Otra base seleccionada","Registrado"))))))</x:f>
      </x:c>
      <x:c r="J38" s="33" t="str">
        <x:f>IF(P38=0,"",IF('Summary'!$H$6="Revise las fechas del filtro","Revise las fechas del filtro",IF(L38=1,"Incluida",IF(K38=1,"Fuera del período","No incluida"))))</x:f>
      </x:c>
      <x:c r="K38" s="29" t="n">
        <x:f>IF(P38=0,0,IF('Trades'!I38="UNSUPPORTED",4,IF(C38&lt;&gt;"",3,IF('Trades'!I38="OPEN",2,1))))</x:f>
        <x:v>0</x:v>
      </x:c>
      <x:c r="L38" s="29" t="n">
        <x:f>IF(OR(K38&lt;&gt;1,'Summary'!$H$6="Revise las fechas del filtro"),0,IF(AND(OR('Summary'!$B$6="",E38&gt;='Summary'!$B$6),OR('Summary'!$E$6="",E38&lt;'Summary'!$E$6+1)),1,0))</x:f>
        <x:v>0</x:v>
      </x:c>
      <x:c r="M38" s="29" t="n">
        <x:f>IF(AND(L38=1,N38=1,'Trades'!Q38='Summary'!$K$4),1,0)</x:f>
        <x:v>0</x:v>
      </x:c>
      <x:c r="N38" s="29" t="n">
        <x:f>IF(K38&lt;&gt;1,0,IF(NOT(ISNUMBER('Trades'!P38)),0,IF(AND('Trades'!P38&gt;0,'Trades'!P38&lt;=1000000000,ROUND('Trades'!P38,2)='Trades'!P38,OR('Trades'!Q38="PRICE",'Trades'!Q38="ALL_IN")),1,0)))</x:f>
        <x:v>0</x:v>
      </x:c>
      <x:c r="O38" s="29" t="n">
        <x:f>IF(P38=0,0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0,COUNTIFS('Exits'!$B$9:$B$608,'Trades'!A38,'Exits'!$K$9:$K$608,1)))</x:f>
        <x:v>0</x:v>
      </x:c>
      <x:c r="P38" s="29" t="n">
        <x:f>IF(COUNTA('Trades'!A38:I38,'Trades'!K38:T38)=0,0,1)</x:f>
        <x:v>0</x:v>
      </x:c>
    </x:row>
    <x:row r="39" ht="52" customHeight="1">
      <x:c r="A39" s="29" t="str">
        <x:f>IF(P39=0,"",IF('Trades'!A39="","[Trades "&amp;ROW()&amp;"]",'Trades'!A39))</x:f>
      </x:c>
      <x:c r="B39" s="33" t="str">
        <x:f>IF(K39=0,"",CHOOSE(K39,"Completa","Abierta","Incompleta / no válida","No admitida"))</x:f>
      </x:c>
      <x:c r="C39" s="33" t="str">
        <x:f>IF(P39=0,"",IF('Trades'!I39="UNSUPPORTED","No se admiten aumentos ni inversiones de posición",IF('Trades'!A39="","Introduzca el ID de operación",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ID: texto que empiece por A–Z, hasta 64 caracteres; sin *, ?, ~, =, &lt; ni &gt;. Ejemplo: T-001.",IF(COUNTIFS('Trades'!$A$9:$A$208,'Trades'!A39)&lt;&gt;1,"ID de operación duplicado",IF('Trades'!B39="","Indique el instrumento",IF(AND('Trades'!C39&lt;&gt;"LONG",'Trades'!C39&lt;&gt;"SHORT"),"Elija LONG o SHORT",IF(NOT(ISNUMBER('Trades'!D39)),"Introduzca una fecha y hora de apertura válidas",IF(OR('Trades'!D39&lt;1,'Trades'!D39&gt;2958465),"Introduzca una fecha y hora de apertura válidas",IF(NOT(ISNUMBER('Trades'!E39)),"Indique una cantidad inicial positiva",IF(OR('Trades'!E39&lt;=0,'Trades'!E39&gt;1000000,ROUND('Trades'!E39,8)&lt;&gt;'Trades'!E39),"Indique una cantidad inicial positiva",IF('Trades'!F39="","Indique la unidad de cantidad",IF(AND('Trades'!I39&lt;&gt;"OPEN",'Trades'!I39&lt;&gt;"CLOSED"),"Elija OPEN o CLOSED",IF(AND('Trades'!J39&lt;&gt;"NET",'Trades'!J39&lt;&gt;"GROSS"),"Elija NET o GROSS",IF(COUNTIFS('Exits'!$B$9:$B$608,'Trades'!A39,'Exits'!$G$9:$G$608,-1)&gt;0,"Revise las salidas vinculadas",IF(D39&gt;'Trades'!E39,"La cantidad cerrada supera la inicial",IF(AND('Trades'!I39="OPEN",D39='Trades'!E39),"OPEN contradice un saldo de cantidad nulo",IF('Trades'!I39="OPEN","",IF(O39=0,"Añada un cierre en Exits",IF(D39&lt;&gt;'Trades'!E39,"CLOSED requiere cerrar toda la cantidad",IF(AND('Trades'!J39="NET",NOT(ISNUMBER('Trades'!L39))),"Introduzca el neto conciliado de toda la posición",IF(AND('Trades'!J39="NET",'Trades'!K39&lt;&gt;"YES"),"Confirme que el neto abarca toda la posición",IF(IF('Trades'!J39="NET",IF('Trades'!M39="",FALSE,IF(NOT(ISNUMBER('Trades'!M39)),TRUE,OR('Trades'!M39&lt;0,'Trades'!M39&gt;1000000000,ROUND('Trades'!M39,2)&lt;&gt;'Trades'!M39))),FALSE),"Importes: hasta 2 decimales; valor absoluto de entrada ≤ 1.000.000.000.",IF(IF('Trades'!J39="NET",IF('Trades'!N39="",FALSE,IF(NOT(ISNUMBER('Trades'!N39)),TRUE,OR('Trades'!N39&lt;0,'Trades'!N39&gt;1000000000,ROUND('Trades'!N39,2)&lt;&gt;'Trades'!N39))),FALSE),"Importes: hasta 2 decimales; valor absoluto de entrada ≤ 1.000.000.000.",IF(IF('Trades'!J39="NET",IF('Trades'!O39="",FALSE,IF(NOT(ISNUMBER('Trades'!O39)),TRUE,OR(ABS('Trades'!O39)&gt;1000000000,ROUND('Trades'!O39,2)&lt;&gt;'Trades'!O39))),FALSE),"Importes: hasta 2 decimales; valor absoluto de entrada ≤ 1.000.000.000.",IF(AND('Trades'!J39="GROSS",NOT(ISNUMBER('Trades'!M39))),"Indique la comisión, incluso si es cero",IF(AND('Trades'!J39="GROSS",'Trades'!M39&lt;0),"La comisión no puede ser negativa",IF(AND('Trades'!J39="GROSS",NOT(ISNUMBER('Trades'!N39))),"Indique otros cargos, incluso si son cero",IF(AND('Trades'!J39="GROSS",'Trades'!N39&lt;0),"Los cargos no pueden ser negativos",IF(AND('Trades'!J39="GROSS",NOT(ISNUMBER('Trades'!O39))),"Indique la financiación con signo, incluido cero",IF(AND('Trades'!J39="GROSS",NOT(ISNUMBER(F39))),"Indique el P&amp;L bruto de cada salida",IF(IF('Trades'!J39="NET",OR(ABS('Trades'!L39)&gt;1000000000,ROUND('Trades'!L39,2)&lt;&gt;'Trades'!L39),FALSE),"Importes: hasta 2 decimales; valor absoluto de entrada ≤ 1.000.000.000.",IF(IF('Trades'!J39="GROSS",OR(ABS('Trades'!M39)&gt;1000000000,ABS('Trades'!N39)&gt;1000000000,ABS('Trades'!O39)&gt;1000000000,ROUND('Trades'!M39,2)&lt;&gt;'Trades'!M39,ROUND('Trades'!N39,2)&lt;&gt;'Trades'!N39,ROUND('Trades'!O39,2)&lt;&gt;'Trades'!O39),FALSE),"Importes: hasta 2 decimales; valor absoluto de entrada ≤ 1.000.000.000.",IF(AND('Trades'!G39&lt;&gt;"",OR(NOT(ISNUMBER('Trades'!G39)),'Trades'!G39&lt;=0)),"Indique un precio positivo o deje la celda vacía",IF(AND('Trades'!H39&lt;&gt;"",OR(NOT(ISNUMBER('Trades'!H39)),'Trades'!H39&lt;=0)),"Indique un precio positivo o deje la celda vacía","")))))))))))))))))))))))))))))))))))</x:f>
      </x:c>
      <x:c r="D39" s="31"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d",ROUND(SUMIFS('Exits'!$I$9:$I$608,'Exits'!$B$9:$B$608,'Trades'!A39),8)))</x:f>
      </x:c>
      <x:c r="E39" s="32"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d",IF(OR(O39=0,COUNTIFS('Exits'!$B$9:$B$608,'Trades'!A39,'Exits'!$G$9:$G$608,-1)&gt;0),"n/d",_xlfn.MAXIFS('Exits'!$C$9:$C$608,'Exits'!$B$9:$B$608,'Trades'!A39))))</x:f>
      </x:c>
      <x:c r="F39" s="30"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n/d",IF(AND(O39&gt;0,SUMIFS('Exits'!$J$9:$J$608,'Exits'!$B$9:$B$608,'Trades'!A39)=O39),ROUND(SUMIFS('Exits'!$F$9:$F$608,'Exits'!$B$9:$B$608,'Trades'!A39),2),"n/d")))</x:f>
      </x:c>
      <x:c r="G39" s="30" t="str">
        <x:f>IF(P39=0,"",IF(K39&lt;&gt;1,"n/d",IF('Trades'!J39="NET",'Trades'!L39,ROUND(F39-'Trades'!M39-'Trades'!N39+'Trades'!O39,2))))</x:f>
      </x:c>
      <x:c r="H39" s="31" t="str">
        <x:f>IF(P39=0,"",IF(N39=1,G39/'Trades'!P39,"n/d"))</x:f>
      </x:c>
      <x:c r="I39" s="33" t="str">
        <x:f>IF(P39=0,"",IF(K39&lt;&gt;1,"Posición sin completar",IF(NOT(ISNUMBER('Trades'!P39)),"Riesgo ausente o no válido: positivo, ≤ 1.000.000.000 y hasta 2 decimales.",IF(OR('Trades'!P39&lt;=0,'Trades'!P39&gt;1000000000,ROUND('Trades'!P39,2)&lt;&gt;'Trades'!P39),"Riesgo ausente o no válido: positivo, ≤ 1.000.000.000 y hasta 2 decimales.",IF(AND('Trades'!Q39&lt;&gt;"PRICE",'Trades'!Q39&lt;&gt;"ALL_IN"),"Elija PRICE o ALL_IN",IF('Trades'!Q39&lt;&gt;'Summary'!$K$4,"Otra base seleccionada","Registrado"))))))</x:f>
      </x:c>
      <x:c r="J39" s="33" t="str">
        <x:f>IF(P39=0,"",IF('Summary'!$H$6="Revise las fechas del filtro","Revise las fechas del filtro",IF(L39=1,"Incluida",IF(K39=1,"Fuera del período","No incluida"))))</x:f>
      </x:c>
      <x:c r="K39" s="29" t="n">
        <x:f>IF(P39=0,0,IF('Trades'!I39="UNSUPPORTED",4,IF(C39&lt;&gt;"",3,IF('Trades'!I39="OPEN",2,1))))</x:f>
        <x:v>0</x:v>
      </x:c>
      <x:c r="L39" s="29" t="n">
        <x:f>IF(OR(K39&lt;&gt;1,'Summary'!$H$6="Revise las fechas del filtro"),0,IF(AND(OR('Summary'!$B$6="",E39&gt;='Summary'!$B$6),OR('Summary'!$E$6="",E39&lt;'Summary'!$E$6+1)),1,0))</x:f>
        <x:v>0</x:v>
      </x:c>
      <x:c r="M39" s="29" t="n">
        <x:f>IF(AND(L39=1,N39=1,'Trades'!Q39='Summary'!$K$4),1,0)</x:f>
        <x:v>0</x:v>
      </x:c>
      <x:c r="N39" s="29" t="n">
        <x:f>IF(K39&lt;&gt;1,0,IF(NOT(ISNUMBER('Trades'!P39)),0,IF(AND('Trades'!P39&gt;0,'Trades'!P39&lt;=1000000000,ROUND('Trades'!P39,2)='Trades'!P39,OR('Trades'!Q39="PRICE",'Trades'!Q39="ALL_IN")),1,0)))</x:f>
        <x:v>0</x:v>
      </x:c>
      <x:c r="O39" s="29" t="n">
        <x:f>IF(P39=0,0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0,COUNTIFS('Exits'!$B$9:$B$608,'Trades'!A39,'Exits'!$K$9:$K$608,1)))</x:f>
        <x:v>0</x:v>
      </x:c>
      <x:c r="P39" s="29" t="n">
        <x:f>IF(COUNTA('Trades'!A39:I39,'Trades'!K39:T39)=0,0,1)</x:f>
        <x:v>0</x:v>
      </x:c>
    </x:row>
    <x:row r="40" ht="52" customHeight="1">
      <x:c r="A40" s="29" t="str">
        <x:f>IF(P40=0,"",IF('Trades'!A40="","[Trades "&amp;ROW()&amp;"]",'Trades'!A40))</x:f>
      </x:c>
      <x:c r="B40" s="33" t="str">
        <x:f>IF(K40=0,"",CHOOSE(K40,"Completa","Abierta","Incompleta / no válida","No admitida"))</x:f>
      </x:c>
      <x:c r="C40" s="33" t="str">
        <x:f>IF(P40=0,"",IF('Trades'!I40="UNSUPPORTED","No se admiten aumentos ni inversiones de posición",IF('Trades'!A40="","Introduzca el ID de operación",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ID: texto que empiece por A–Z, hasta 64 caracteres; sin *, ?, ~, =, &lt; ni &gt;. Ejemplo: T-001.",IF(COUNTIFS('Trades'!$A$9:$A$208,'Trades'!A40)&lt;&gt;1,"ID de operación duplicado",IF('Trades'!B40="","Indique el instrumento",IF(AND('Trades'!C40&lt;&gt;"LONG",'Trades'!C40&lt;&gt;"SHORT"),"Elija LONG o SHORT",IF(NOT(ISNUMBER('Trades'!D40)),"Introduzca una fecha y hora de apertura válidas",IF(OR('Trades'!D40&lt;1,'Trades'!D40&gt;2958465),"Introduzca una fecha y hora de apertura válidas",IF(NOT(ISNUMBER('Trades'!E40)),"Indique una cantidad inicial positiva",IF(OR('Trades'!E40&lt;=0,'Trades'!E40&gt;1000000,ROUND('Trades'!E40,8)&lt;&gt;'Trades'!E40),"Indique una cantidad inicial positiva",IF('Trades'!F40="","Indique la unidad de cantidad",IF(AND('Trades'!I40&lt;&gt;"OPEN",'Trades'!I40&lt;&gt;"CLOSED"),"Elija OPEN o CLOSED",IF(AND('Trades'!J40&lt;&gt;"NET",'Trades'!J40&lt;&gt;"GROSS"),"Elija NET o GROSS",IF(COUNTIFS('Exits'!$B$9:$B$608,'Trades'!A40,'Exits'!$G$9:$G$608,-1)&gt;0,"Revise las salidas vinculadas",IF(D40&gt;'Trades'!E40,"La cantidad cerrada supera la inicial",IF(AND('Trades'!I40="OPEN",D40='Trades'!E40),"OPEN contradice un saldo de cantidad nulo",IF('Trades'!I40="OPEN","",IF(O40=0,"Añada un cierre en Exits",IF(D40&lt;&gt;'Trades'!E40,"CLOSED requiere cerrar toda la cantidad",IF(AND('Trades'!J40="NET",NOT(ISNUMBER('Trades'!L40))),"Introduzca el neto conciliado de toda la posición",IF(AND('Trades'!J40="NET",'Trades'!K40&lt;&gt;"YES"),"Confirme que el neto abarca toda la posición",IF(IF('Trades'!J40="NET",IF('Trades'!M40="",FALSE,IF(NOT(ISNUMBER('Trades'!M40)),TRUE,OR('Trades'!M40&lt;0,'Trades'!M40&gt;1000000000,ROUND('Trades'!M40,2)&lt;&gt;'Trades'!M40))),FALSE),"Importes: hasta 2 decimales; valor absoluto de entrada ≤ 1.000.000.000.",IF(IF('Trades'!J40="NET",IF('Trades'!N40="",FALSE,IF(NOT(ISNUMBER('Trades'!N40)),TRUE,OR('Trades'!N40&lt;0,'Trades'!N40&gt;1000000000,ROUND('Trades'!N40,2)&lt;&gt;'Trades'!N40))),FALSE),"Importes: hasta 2 decimales; valor absoluto de entrada ≤ 1.000.000.000.",IF(IF('Trades'!J40="NET",IF('Trades'!O40="",FALSE,IF(NOT(ISNUMBER('Trades'!O40)),TRUE,OR(ABS('Trades'!O40)&gt;1000000000,ROUND('Trades'!O40,2)&lt;&gt;'Trades'!O40))),FALSE),"Importes: hasta 2 decimales; valor absoluto de entrada ≤ 1.000.000.000.",IF(AND('Trades'!J40="GROSS",NOT(ISNUMBER('Trades'!M40))),"Indique la comisión, incluso si es cero",IF(AND('Trades'!J40="GROSS",'Trades'!M40&lt;0),"La comisión no puede ser negativa",IF(AND('Trades'!J40="GROSS",NOT(ISNUMBER('Trades'!N40))),"Indique otros cargos, incluso si son cero",IF(AND('Trades'!J40="GROSS",'Trades'!N40&lt;0),"Los cargos no pueden ser negativos",IF(AND('Trades'!J40="GROSS",NOT(ISNUMBER('Trades'!O40))),"Indique la financiación con signo, incluido cero",IF(AND('Trades'!J40="GROSS",NOT(ISNUMBER(F40))),"Indique el P&amp;L bruto de cada salida",IF(IF('Trades'!J40="NET",OR(ABS('Trades'!L40)&gt;1000000000,ROUND('Trades'!L40,2)&lt;&gt;'Trades'!L40),FALSE),"Importes: hasta 2 decimales; valor absoluto de entrada ≤ 1.000.000.000.",IF(IF('Trades'!J40="GROSS",OR(ABS('Trades'!M40)&gt;1000000000,ABS('Trades'!N40)&gt;1000000000,ABS('Trades'!O40)&gt;1000000000,ROUND('Trades'!M40,2)&lt;&gt;'Trades'!M40,ROUND('Trades'!N40,2)&lt;&gt;'Trades'!N40,ROUND('Trades'!O40,2)&lt;&gt;'Trades'!O40),FALSE),"Importes: hasta 2 decimales; valor absoluto de entrada ≤ 1.000.000.000.",IF(AND('Trades'!G40&lt;&gt;"",OR(NOT(ISNUMBER('Trades'!G40)),'Trades'!G40&lt;=0)),"Indique un precio positivo o deje la celda vacía",IF(AND('Trades'!H40&lt;&gt;"",OR(NOT(ISNUMBER('Trades'!H40)),'Trades'!H40&lt;=0)),"Indique un precio positivo o deje la celda vacía","")))))))))))))))))))))))))))))))))))</x:f>
      </x:c>
      <x:c r="D40" s="31"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d",ROUND(SUMIFS('Exits'!$I$9:$I$608,'Exits'!$B$9:$B$608,'Trades'!A40),8)))</x:f>
      </x:c>
      <x:c r="E40" s="32"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d",IF(OR(O40=0,COUNTIFS('Exits'!$B$9:$B$608,'Trades'!A40,'Exits'!$G$9:$G$608,-1)&gt;0),"n/d",_xlfn.MAXIFS('Exits'!$C$9:$C$608,'Exits'!$B$9:$B$608,'Trades'!A40))))</x:f>
      </x:c>
      <x:c r="F40" s="30"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n/d",IF(AND(O40&gt;0,SUMIFS('Exits'!$J$9:$J$608,'Exits'!$B$9:$B$608,'Trades'!A40)=O40),ROUND(SUMIFS('Exits'!$F$9:$F$608,'Exits'!$B$9:$B$608,'Trades'!A40),2),"n/d")))</x:f>
      </x:c>
      <x:c r="G40" s="30" t="str">
        <x:f>IF(P40=0,"",IF(K40&lt;&gt;1,"n/d",IF('Trades'!J40="NET",'Trades'!L40,ROUND(F40-'Trades'!M40-'Trades'!N40+'Trades'!O40,2))))</x:f>
      </x:c>
      <x:c r="H40" s="31" t="str">
        <x:f>IF(P40=0,"",IF(N40=1,G40/'Trades'!P40,"n/d"))</x:f>
      </x:c>
      <x:c r="I40" s="33" t="str">
        <x:f>IF(P40=0,"",IF(K40&lt;&gt;1,"Posición sin completar",IF(NOT(ISNUMBER('Trades'!P40)),"Riesgo ausente o no válido: positivo, ≤ 1.000.000.000 y hasta 2 decimales.",IF(OR('Trades'!P40&lt;=0,'Trades'!P40&gt;1000000000,ROUND('Trades'!P40,2)&lt;&gt;'Trades'!P40),"Riesgo ausente o no válido: positivo, ≤ 1.000.000.000 y hasta 2 decimales.",IF(AND('Trades'!Q40&lt;&gt;"PRICE",'Trades'!Q40&lt;&gt;"ALL_IN"),"Elija PRICE o ALL_IN",IF('Trades'!Q40&lt;&gt;'Summary'!$K$4,"Otra base seleccionada","Registrado"))))))</x:f>
      </x:c>
      <x:c r="J40" s="33" t="str">
        <x:f>IF(P40=0,"",IF('Summary'!$H$6="Revise las fechas del filtro","Revise las fechas del filtro",IF(L40=1,"Incluida",IF(K40=1,"Fuera del período","No incluida"))))</x:f>
      </x:c>
      <x:c r="K40" s="29" t="n">
        <x:f>IF(P40=0,0,IF('Trades'!I40="UNSUPPORTED",4,IF(C40&lt;&gt;"",3,IF('Trades'!I40="OPEN",2,1))))</x:f>
        <x:v>0</x:v>
      </x:c>
      <x:c r="L40" s="29" t="n">
        <x:f>IF(OR(K40&lt;&gt;1,'Summary'!$H$6="Revise las fechas del filtro"),0,IF(AND(OR('Summary'!$B$6="",E40&gt;='Summary'!$B$6),OR('Summary'!$E$6="",E40&lt;'Summary'!$E$6+1)),1,0))</x:f>
        <x:v>0</x:v>
      </x:c>
      <x:c r="M40" s="29" t="n">
        <x:f>IF(AND(L40=1,N40=1,'Trades'!Q40='Summary'!$K$4),1,0)</x:f>
        <x:v>0</x:v>
      </x:c>
      <x:c r="N40" s="29" t="n">
        <x:f>IF(K40&lt;&gt;1,0,IF(NOT(ISNUMBER('Trades'!P40)),0,IF(AND('Trades'!P40&gt;0,'Trades'!P40&lt;=1000000000,ROUND('Trades'!P40,2)='Trades'!P40,OR('Trades'!Q40="PRICE",'Trades'!Q40="ALL_IN")),1,0)))</x:f>
        <x:v>0</x:v>
      </x:c>
      <x:c r="O40" s="29" t="n">
        <x:f>IF(P40=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0,COUNTIFS('Exits'!$B$9:$B$608,'Trades'!A40,'Exits'!$K$9:$K$608,1)))</x:f>
        <x:v>0</x:v>
      </x:c>
      <x:c r="P40" s="29" t="n">
        <x:f>IF(COUNTA('Trades'!A40:I40,'Trades'!K40:T40)=0,0,1)</x:f>
        <x:v>0</x:v>
      </x:c>
    </x:row>
    <x:row r="41" ht="52" customHeight="1">
      <x:c r="A41" s="29" t="str">
        <x:f>IF(P41=0,"",IF('Trades'!A41="","[Trades "&amp;ROW()&amp;"]",'Trades'!A41))</x:f>
      </x:c>
      <x:c r="B41" s="33" t="str">
        <x:f>IF(K41=0,"",CHOOSE(K41,"Completa","Abierta","Incompleta / no válida","No admitida"))</x:f>
      </x:c>
      <x:c r="C41" s="33" t="str">
        <x:f>IF(P41=0,"",IF('Trades'!I41="UNSUPPORTED","No se admiten aumentos ni inversiones de posición",IF('Trades'!A41="","Introduzca el ID de operación",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ID: texto que empiece por A–Z, hasta 64 caracteres; sin *, ?, ~, =, &lt; ni &gt;. Ejemplo: T-001.",IF(COUNTIFS('Trades'!$A$9:$A$208,'Trades'!A41)&lt;&gt;1,"ID de operación duplicado",IF('Trades'!B41="","Indique el instrumento",IF(AND('Trades'!C41&lt;&gt;"LONG",'Trades'!C41&lt;&gt;"SHORT"),"Elija LONG o SHORT",IF(NOT(ISNUMBER('Trades'!D41)),"Introduzca una fecha y hora de apertura válidas",IF(OR('Trades'!D41&lt;1,'Trades'!D41&gt;2958465),"Introduzca una fecha y hora de apertura válidas",IF(NOT(ISNUMBER('Trades'!E41)),"Indique una cantidad inicial positiva",IF(OR('Trades'!E41&lt;=0,'Trades'!E41&gt;1000000,ROUND('Trades'!E41,8)&lt;&gt;'Trades'!E41),"Indique una cantidad inicial positiva",IF('Trades'!F41="","Indique la unidad de cantidad",IF(AND('Trades'!I41&lt;&gt;"OPEN",'Trades'!I41&lt;&gt;"CLOSED"),"Elija OPEN o CLOSED",IF(AND('Trades'!J41&lt;&gt;"NET",'Trades'!J41&lt;&gt;"GROSS"),"Elija NET o GROSS",IF(COUNTIFS('Exits'!$B$9:$B$608,'Trades'!A41,'Exits'!$G$9:$G$608,-1)&gt;0,"Revise las salidas vinculadas",IF(D41&gt;'Trades'!E41,"La cantidad cerrada supera la inicial",IF(AND('Trades'!I41="OPEN",D41='Trades'!E41),"OPEN contradice un saldo de cantidad nulo",IF('Trades'!I41="OPEN","",IF(O41=0,"Añada un cierre en Exits",IF(D41&lt;&gt;'Trades'!E41,"CLOSED requiere cerrar toda la cantidad",IF(AND('Trades'!J41="NET",NOT(ISNUMBER('Trades'!L41))),"Introduzca el neto conciliado de toda la posición",IF(AND('Trades'!J41="NET",'Trades'!K41&lt;&gt;"YES"),"Confirme que el neto abarca toda la posición",IF(IF('Trades'!J41="NET",IF('Trades'!M41="",FALSE,IF(NOT(ISNUMBER('Trades'!M41)),TRUE,OR('Trades'!M41&lt;0,'Trades'!M41&gt;1000000000,ROUND('Trades'!M41,2)&lt;&gt;'Trades'!M41))),FALSE),"Importes: hasta 2 decimales; valor absoluto de entrada ≤ 1.000.000.000.",IF(IF('Trades'!J41="NET",IF('Trades'!N41="",FALSE,IF(NOT(ISNUMBER('Trades'!N41)),TRUE,OR('Trades'!N41&lt;0,'Trades'!N41&gt;1000000000,ROUND('Trades'!N41,2)&lt;&gt;'Trades'!N41))),FALSE),"Importes: hasta 2 decimales; valor absoluto de entrada ≤ 1.000.000.000.",IF(IF('Trades'!J41="NET",IF('Trades'!O41="",FALSE,IF(NOT(ISNUMBER('Trades'!O41)),TRUE,OR(ABS('Trades'!O41)&gt;1000000000,ROUND('Trades'!O41,2)&lt;&gt;'Trades'!O41))),FALSE),"Importes: hasta 2 decimales; valor absoluto de entrada ≤ 1.000.000.000.",IF(AND('Trades'!J41="GROSS",NOT(ISNUMBER('Trades'!M41))),"Indique la comisión, incluso si es cero",IF(AND('Trades'!J41="GROSS",'Trades'!M41&lt;0),"La comisión no puede ser negativa",IF(AND('Trades'!J41="GROSS",NOT(ISNUMBER('Trades'!N41))),"Indique otros cargos, incluso si son cero",IF(AND('Trades'!J41="GROSS",'Trades'!N41&lt;0),"Los cargos no pueden ser negativos",IF(AND('Trades'!J41="GROSS",NOT(ISNUMBER('Trades'!O41))),"Indique la financiación con signo, incluido cero",IF(AND('Trades'!J41="GROSS",NOT(ISNUMBER(F41))),"Indique el P&amp;L bruto de cada salida",IF(IF('Trades'!J41="NET",OR(ABS('Trades'!L41)&gt;1000000000,ROUND('Trades'!L41,2)&lt;&gt;'Trades'!L41),FALSE),"Importes: hasta 2 decimales; valor absoluto de entrada ≤ 1.000.000.000.",IF(IF('Trades'!J41="GROSS",OR(ABS('Trades'!M41)&gt;1000000000,ABS('Trades'!N41)&gt;1000000000,ABS('Trades'!O41)&gt;1000000000,ROUND('Trades'!M41,2)&lt;&gt;'Trades'!M41,ROUND('Trades'!N41,2)&lt;&gt;'Trades'!N41,ROUND('Trades'!O41,2)&lt;&gt;'Trades'!O41),FALSE),"Importes: hasta 2 decimales; valor absoluto de entrada ≤ 1.000.000.000.",IF(AND('Trades'!G41&lt;&gt;"",OR(NOT(ISNUMBER('Trades'!G41)),'Trades'!G41&lt;=0)),"Indique un precio positivo o deje la celda vacía",IF(AND('Trades'!H41&lt;&gt;"",OR(NOT(ISNUMBER('Trades'!H41)),'Trades'!H41&lt;=0)),"Indique un precio positivo o deje la celda vacía","")))))))))))))))))))))))))))))))))))</x:f>
      </x:c>
      <x:c r="D41" s="31"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d",ROUND(SUMIFS('Exits'!$I$9:$I$608,'Exits'!$B$9:$B$608,'Trades'!A41),8)))</x:f>
      </x:c>
      <x:c r="E41" s="32"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d",IF(OR(O41=0,COUNTIFS('Exits'!$B$9:$B$608,'Trades'!A41,'Exits'!$G$9:$G$608,-1)&gt;0),"n/d",_xlfn.MAXIFS('Exits'!$C$9:$C$608,'Exits'!$B$9:$B$608,'Trades'!A41))))</x:f>
      </x:c>
      <x:c r="F41" s="30"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n/d",IF(AND(O41&gt;0,SUMIFS('Exits'!$J$9:$J$608,'Exits'!$B$9:$B$608,'Trades'!A41)=O41),ROUND(SUMIFS('Exits'!$F$9:$F$608,'Exits'!$B$9:$B$608,'Trades'!A41),2),"n/d")))</x:f>
      </x:c>
      <x:c r="G41" s="30" t="str">
        <x:f>IF(P41=0,"",IF(K41&lt;&gt;1,"n/d",IF('Trades'!J41="NET",'Trades'!L41,ROUND(F41-'Trades'!M41-'Trades'!N41+'Trades'!O41,2))))</x:f>
      </x:c>
      <x:c r="H41" s="31" t="str">
        <x:f>IF(P41=0,"",IF(N41=1,G41/'Trades'!P41,"n/d"))</x:f>
      </x:c>
      <x:c r="I41" s="33" t="str">
        <x:f>IF(P41=0,"",IF(K41&lt;&gt;1,"Posición sin completar",IF(NOT(ISNUMBER('Trades'!P41)),"Riesgo ausente o no válido: positivo, ≤ 1.000.000.000 y hasta 2 decimales.",IF(OR('Trades'!P41&lt;=0,'Trades'!P41&gt;1000000000,ROUND('Trades'!P41,2)&lt;&gt;'Trades'!P41),"Riesgo ausente o no válido: positivo, ≤ 1.000.000.000 y hasta 2 decimales.",IF(AND('Trades'!Q41&lt;&gt;"PRICE",'Trades'!Q41&lt;&gt;"ALL_IN"),"Elija PRICE o ALL_IN",IF('Trades'!Q41&lt;&gt;'Summary'!$K$4,"Otra base seleccionada","Registrado"))))))</x:f>
      </x:c>
      <x:c r="J41" s="33" t="str">
        <x:f>IF(P41=0,"",IF('Summary'!$H$6="Revise las fechas del filtro","Revise las fechas del filtro",IF(L41=1,"Incluida",IF(K41=1,"Fuera del período","No incluida"))))</x:f>
      </x:c>
      <x:c r="K41" s="29" t="n">
        <x:f>IF(P41=0,0,IF('Trades'!I41="UNSUPPORTED",4,IF(C41&lt;&gt;"",3,IF('Trades'!I41="OPEN",2,1))))</x:f>
        <x:v>0</x:v>
      </x:c>
      <x:c r="L41" s="29" t="n">
        <x:f>IF(OR(K41&lt;&gt;1,'Summary'!$H$6="Revise las fechas del filtro"),0,IF(AND(OR('Summary'!$B$6="",E41&gt;='Summary'!$B$6),OR('Summary'!$E$6="",E41&lt;'Summary'!$E$6+1)),1,0))</x:f>
        <x:v>0</x:v>
      </x:c>
      <x:c r="M41" s="29" t="n">
        <x:f>IF(AND(L41=1,N41=1,'Trades'!Q41='Summary'!$K$4),1,0)</x:f>
        <x:v>0</x:v>
      </x:c>
      <x:c r="N41" s="29" t="n">
        <x:f>IF(K41&lt;&gt;1,0,IF(NOT(ISNUMBER('Trades'!P41)),0,IF(AND('Trades'!P41&gt;0,'Trades'!P41&lt;=1000000000,ROUND('Trades'!P41,2)='Trades'!P41,OR('Trades'!Q41="PRICE",'Trades'!Q41="ALL_IN")),1,0)))</x:f>
        <x:v>0</x:v>
      </x:c>
      <x:c r="O41" s="29" t="n">
        <x:f>IF(P41=0,0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0,COUNTIFS('Exits'!$B$9:$B$608,'Trades'!A41,'Exits'!$K$9:$K$608,1)))</x:f>
        <x:v>0</x:v>
      </x:c>
      <x:c r="P41" s="29" t="n">
        <x:f>IF(COUNTA('Trades'!A41:I41,'Trades'!K41:T41)=0,0,1)</x:f>
        <x:v>0</x:v>
      </x:c>
    </x:row>
    <x:row r="42" ht="52" customHeight="1">
      <x:c r="A42" s="29" t="str">
        <x:f>IF(P42=0,"",IF('Trades'!A42="","[Trades "&amp;ROW()&amp;"]",'Trades'!A42))</x:f>
      </x:c>
      <x:c r="B42" s="33" t="str">
        <x:f>IF(K42=0,"",CHOOSE(K42,"Completa","Abierta","Incompleta / no válida","No admitida"))</x:f>
      </x:c>
      <x:c r="C42" s="33" t="str">
        <x:f>IF(P42=0,"",IF('Trades'!I42="UNSUPPORTED","No se admiten aumentos ni inversiones de posición",IF('Trades'!A42="","Introduzca el ID de operación",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ID: texto que empiece por A–Z, hasta 64 caracteres; sin *, ?, ~, =, &lt; ni &gt;. Ejemplo: T-001.",IF(COUNTIFS('Trades'!$A$9:$A$208,'Trades'!A42)&lt;&gt;1,"ID de operación duplicado",IF('Trades'!B42="","Indique el instrumento",IF(AND('Trades'!C42&lt;&gt;"LONG",'Trades'!C42&lt;&gt;"SHORT"),"Elija LONG o SHORT",IF(NOT(ISNUMBER('Trades'!D42)),"Introduzca una fecha y hora de apertura válidas",IF(OR('Trades'!D42&lt;1,'Trades'!D42&gt;2958465),"Introduzca una fecha y hora de apertura válidas",IF(NOT(ISNUMBER('Trades'!E42)),"Indique una cantidad inicial positiva",IF(OR('Trades'!E42&lt;=0,'Trades'!E42&gt;1000000,ROUND('Trades'!E42,8)&lt;&gt;'Trades'!E42),"Indique una cantidad inicial positiva",IF('Trades'!F42="","Indique la unidad de cantidad",IF(AND('Trades'!I42&lt;&gt;"OPEN",'Trades'!I42&lt;&gt;"CLOSED"),"Elija OPEN o CLOSED",IF(AND('Trades'!J42&lt;&gt;"NET",'Trades'!J42&lt;&gt;"GROSS"),"Elija NET o GROSS",IF(COUNTIFS('Exits'!$B$9:$B$608,'Trades'!A42,'Exits'!$G$9:$G$608,-1)&gt;0,"Revise las salidas vinculadas",IF(D42&gt;'Trades'!E42,"La cantidad cerrada supera la inicial",IF(AND('Trades'!I42="OPEN",D42='Trades'!E42),"OPEN contradice un saldo de cantidad nulo",IF('Trades'!I42="OPEN","",IF(O42=0,"Añada un cierre en Exits",IF(D42&lt;&gt;'Trades'!E42,"CLOSED requiere cerrar toda la cantidad",IF(AND('Trades'!J42="NET",NOT(ISNUMBER('Trades'!L42))),"Introduzca el neto conciliado de toda la posición",IF(AND('Trades'!J42="NET",'Trades'!K42&lt;&gt;"YES"),"Confirme que el neto abarca toda la posición",IF(IF('Trades'!J42="NET",IF('Trades'!M42="",FALSE,IF(NOT(ISNUMBER('Trades'!M42)),TRUE,OR('Trades'!M42&lt;0,'Trades'!M42&gt;1000000000,ROUND('Trades'!M42,2)&lt;&gt;'Trades'!M42))),FALSE),"Importes: hasta 2 decimales; valor absoluto de entrada ≤ 1.000.000.000.",IF(IF('Trades'!J42="NET",IF('Trades'!N42="",FALSE,IF(NOT(ISNUMBER('Trades'!N42)),TRUE,OR('Trades'!N42&lt;0,'Trades'!N42&gt;1000000000,ROUND('Trades'!N42,2)&lt;&gt;'Trades'!N42))),FALSE),"Importes: hasta 2 decimales; valor absoluto de entrada ≤ 1.000.000.000.",IF(IF('Trades'!J42="NET",IF('Trades'!O42="",FALSE,IF(NOT(ISNUMBER('Trades'!O42)),TRUE,OR(ABS('Trades'!O42)&gt;1000000000,ROUND('Trades'!O42,2)&lt;&gt;'Trades'!O42))),FALSE),"Importes: hasta 2 decimales; valor absoluto de entrada ≤ 1.000.000.000.",IF(AND('Trades'!J42="GROSS",NOT(ISNUMBER('Trades'!M42))),"Indique la comisión, incluso si es cero",IF(AND('Trades'!J42="GROSS",'Trades'!M42&lt;0),"La comisión no puede ser negativa",IF(AND('Trades'!J42="GROSS",NOT(ISNUMBER('Trades'!N42))),"Indique otros cargos, incluso si son cero",IF(AND('Trades'!J42="GROSS",'Trades'!N42&lt;0),"Los cargos no pueden ser negativos",IF(AND('Trades'!J42="GROSS",NOT(ISNUMBER('Trades'!O42))),"Indique la financiación con signo, incluido cero",IF(AND('Trades'!J42="GROSS",NOT(ISNUMBER(F42))),"Indique el P&amp;L bruto de cada salida",IF(IF('Trades'!J42="NET",OR(ABS('Trades'!L42)&gt;1000000000,ROUND('Trades'!L42,2)&lt;&gt;'Trades'!L42),FALSE),"Importes: hasta 2 decimales; valor absoluto de entrada ≤ 1.000.000.000.",IF(IF('Trades'!J42="GROSS",OR(ABS('Trades'!M42)&gt;1000000000,ABS('Trades'!N42)&gt;1000000000,ABS('Trades'!O42)&gt;1000000000,ROUND('Trades'!M42,2)&lt;&gt;'Trades'!M42,ROUND('Trades'!N42,2)&lt;&gt;'Trades'!N42,ROUND('Trades'!O42,2)&lt;&gt;'Trades'!O42),FALSE),"Importes: hasta 2 decimales; valor absoluto de entrada ≤ 1.000.000.000.",IF(AND('Trades'!G42&lt;&gt;"",OR(NOT(ISNUMBER('Trades'!G42)),'Trades'!G42&lt;=0)),"Indique un precio positivo o deje la celda vacía",IF(AND('Trades'!H42&lt;&gt;"",OR(NOT(ISNUMBER('Trades'!H42)),'Trades'!H42&lt;=0)),"Indique un precio positivo o deje la celda vacía","")))))))))))))))))))))))))))))))))))</x:f>
      </x:c>
      <x:c r="D42" s="31"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d",ROUND(SUMIFS('Exits'!$I$9:$I$608,'Exits'!$B$9:$B$608,'Trades'!A42),8)))</x:f>
      </x:c>
      <x:c r="E42" s="32"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d",IF(OR(O42=0,COUNTIFS('Exits'!$B$9:$B$608,'Trades'!A42,'Exits'!$G$9:$G$608,-1)&gt;0),"n/d",_xlfn.MAXIFS('Exits'!$C$9:$C$608,'Exits'!$B$9:$B$608,'Trades'!A42))))</x:f>
      </x:c>
      <x:c r="F42" s="30"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n/d",IF(AND(O42&gt;0,SUMIFS('Exits'!$J$9:$J$608,'Exits'!$B$9:$B$608,'Trades'!A42)=O42),ROUND(SUMIFS('Exits'!$F$9:$F$608,'Exits'!$B$9:$B$608,'Trades'!A42),2),"n/d")))</x:f>
      </x:c>
      <x:c r="G42" s="30" t="str">
        <x:f>IF(P42=0,"",IF(K42&lt;&gt;1,"n/d",IF('Trades'!J42="NET",'Trades'!L42,ROUND(F42-'Trades'!M42-'Trades'!N42+'Trades'!O42,2))))</x:f>
      </x:c>
      <x:c r="H42" s="31" t="str">
        <x:f>IF(P42=0,"",IF(N42=1,G42/'Trades'!P42,"n/d"))</x:f>
      </x:c>
      <x:c r="I42" s="33" t="str">
        <x:f>IF(P42=0,"",IF(K42&lt;&gt;1,"Posición sin completar",IF(NOT(ISNUMBER('Trades'!P42)),"Riesgo ausente o no válido: positivo, ≤ 1.000.000.000 y hasta 2 decimales.",IF(OR('Trades'!P42&lt;=0,'Trades'!P42&gt;1000000000,ROUND('Trades'!P42,2)&lt;&gt;'Trades'!P42),"Riesgo ausente o no válido: positivo, ≤ 1.000.000.000 y hasta 2 decimales.",IF(AND('Trades'!Q42&lt;&gt;"PRICE",'Trades'!Q42&lt;&gt;"ALL_IN"),"Elija PRICE o ALL_IN",IF('Trades'!Q42&lt;&gt;'Summary'!$K$4,"Otra base seleccionada","Registrado"))))))</x:f>
      </x:c>
      <x:c r="J42" s="33" t="str">
        <x:f>IF(P42=0,"",IF('Summary'!$H$6="Revise las fechas del filtro","Revise las fechas del filtro",IF(L42=1,"Incluida",IF(K42=1,"Fuera del período","No incluida"))))</x:f>
      </x:c>
      <x:c r="K42" s="29" t="n">
        <x:f>IF(P42=0,0,IF('Trades'!I42="UNSUPPORTED",4,IF(C42&lt;&gt;"",3,IF('Trades'!I42="OPEN",2,1))))</x:f>
        <x:v>0</x:v>
      </x:c>
      <x:c r="L42" s="29" t="n">
        <x:f>IF(OR(K42&lt;&gt;1,'Summary'!$H$6="Revise las fechas del filtro"),0,IF(AND(OR('Summary'!$B$6="",E42&gt;='Summary'!$B$6),OR('Summary'!$E$6="",E42&lt;'Summary'!$E$6+1)),1,0))</x:f>
        <x:v>0</x:v>
      </x:c>
      <x:c r="M42" s="29" t="n">
        <x:f>IF(AND(L42=1,N42=1,'Trades'!Q42='Summary'!$K$4),1,0)</x:f>
        <x:v>0</x:v>
      </x:c>
      <x:c r="N42" s="29" t="n">
        <x:f>IF(K42&lt;&gt;1,0,IF(NOT(ISNUMBER('Trades'!P42)),0,IF(AND('Trades'!P42&gt;0,'Trades'!P42&lt;=1000000000,ROUND('Trades'!P42,2)='Trades'!P42,OR('Trades'!Q42="PRICE",'Trades'!Q42="ALL_IN")),1,0)))</x:f>
        <x:v>0</x:v>
      </x:c>
      <x:c r="O42" s="29" t="n">
        <x:f>IF(P42=0,0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0,COUNTIFS('Exits'!$B$9:$B$608,'Trades'!A42,'Exits'!$K$9:$K$608,1)))</x:f>
        <x:v>0</x:v>
      </x:c>
      <x:c r="P42" s="29" t="n">
        <x:f>IF(COUNTA('Trades'!A42:I42,'Trades'!K42:T42)=0,0,1)</x:f>
        <x:v>0</x:v>
      </x:c>
    </x:row>
    <x:row r="43" ht="52" customHeight="1">
      <x:c r="A43" s="29" t="str">
        <x:f>IF(P43=0,"",IF('Trades'!A43="","[Trades "&amp;ROW()&amp;"]",'Trades'!A43))</x:f>
      </x:c>
      <x:c r="B43" s="33" t="str">
        <x:f>IF(K43=0,"",CHOOSE(K43,"Completa","Abierta","Incompleta / no válida","No admitida"))</x:f>
      </x:c>
      <x:c r="C43" s="33" t="str">
        <x:f>IF(P43=0,"",IF('Trades'!I43="UNSUPPORTED","No se admiten aumentos ni inversiones de posición",IF('Trades'!A43="","Introduzca el ID de operación",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ID: texto que empiece por A–Z, hasta 64 caracteres; sin *, ?, ~, =, &lt; ni &gt;. Ejemplo: T-001.",IF(COUNTIFS('Trades'!$A$9:$A$208,'Trades'!A43)&lt;&gt;1,"ID de operación duplicado",IF('Trades'!B43="","Indique el instrumento",IF(AND('Trades'!C43&lt;&gt;"LONG",'Trades'!C43&lt;&gt;"SHORT"),"Elija LONG o SHORT",IF(NOT(ISNUMBER('Trades'!D43)),"Introduzca una fecha y hora de apertura válidas",IF(OR('Trades'!D43&lt;1,'Trades'!D43&gt;2958465),"Introduzca una fecha y hora de apertura válidas",IF(NOT(ISNUMBER('Trades'!E43)),"Indique una cantidad inicial positiva",IF(OR('Trades'!E43&lt;=0,'Trades'!E43&gt;1000000,ROUND('Trades'!E43,8)&lt;&gt;'Trades'!E43),"Indique una cantidad inicial positiva",IF('Trades'!F43="","Indique la unidad de cantidad",IF(AND('Trades'!I43&lt;&gt;"OPEN",'Trades'!I43&lt;&gt;"CLOSED"),"Elija OPEN o CLOSED",IF(AND('Trades'!J43&lt;&gt;"NET",'Trades'!J43&lt;&gt;"GROSS"),"Elija NET o GROSS",IF(COUNTIFS('Exits'!$B$9:$B$608,'Trades'!A43,'Exits'!$G$9:$G$608,-1)&gt;0,"Revise las salidas vinculadas",IF(D43&gt;'Trades'!E43,"La cantidad cerrada supera la inicial",IF(AND('Trades'!I43="OPEN",D43='Trades'!E43),"OPEN contradice un saldo de cantidad nulo",IF('Trades'!I43="OPEN","",IF(O43=0,"Añada un cierre en Exits",IF(D43&lt;&gt;'Trades'!E43,"CLOSED requiere cerrar toda la cantidad",IF(AND('Trades'!J43="NET",NOT(ISNUMBER('Trades'!L43))),"Introduzca el neto conciliado de toda la posición",IF(AND('Trades'!J43="NET",'Trades'!K43&lt;&gt;"YES"),"Confirme que el neto abarca toda la posición",IF(IF('Trades'!J43="NET",IF('Trades'!M43="",FALSE,IF(NOT(ISNUMBER('Trades'!M43)),TRUE,OR('Trades'!M43&lt;0,'Trades'!M43&gt;1000000000,ROUND('Trades'!M43,2)&lt;&gt;'Trades'!M43))),FALSE),"Importes: hasta 2 decimales; valor absoluto de entrada ≤ 1.000.000.000.",IF(IF('Trades'!J43="NET",IF('Trades'!N43="",FALSE,IF(NOT(ISNUMBER('Trades'!N43)),TRUE,OR('Trades'!N43&lt;0,'Trades'!N43&gt;1000000000,ROUND('Trades'!N43,2)&lt;&gt;'Trades'!N43))),FALSE),"Importes: hasta 2 decimales; valor absoluto de entrada ≤ 1.000.000.000.",IF(IF('Trades'!J43="NET",IF('Trades'!O43="",FALSE,IF(NOT(ISNUMBER('Trades'!O43)),TRUE,OR(ABS('Trades'!O43)&gt;1000000000,ROUND('Trades'!O43,2)&lt;&gt;'Trades'!O43))),FALSE),"Importes: hasta 2 decimales; valor absoluto de entrada ≤ 1.000.000.000.",IF(AND('Trades'!J43="GROSS",NOT(ISNUMBER('Trades'!M43))),"Indique la comisión, incluso si es cero",IF(AND('Trades'!J43="GROSS",'Trades'!M43&lt;0),"La comisión no puede ser negativa",IF(AND('Trades'!J43="GROSS",NOT(ISNUMBER('Trades'!N43))),"Indique otros cargos, incluso si son cero",IF(AND('Trades'!J43="GROSS",'Trades'!N43&lt;0),"Los cargos no pueden ser negativos",IF(AND('Trades'!J43="GROSS",NOT(ISNUMBER('Trades'!O43))),"Indique la financiación con signo, incluido cero",IF(AND('Trades'!J43="GROSS",NOT(ISNUMBER(F43))),"Indique el P&amp;L bruto de cada salida",IF(IF('Trades'!J43="NET",OR(ABS('Trades'!L43)&gt;1000000000,ROUND('Trades'!L43,2)&lt;&gt;'Trades'!L43),FALSE),"Importes: hasta 2 decimales; valor absoluto de entrada ≤ 1.000.000.000.",IF(IF('Trades'!J43="GROSS",OR(ABS('Trades'!M43)&gt;1000000000,ABS('Trades'!N43)&gt;1000000000,ABS('Trades'!O43)&gt;1000000000,ROUND('Trades'!M43,2)&lt;&gt;'Trades'!M43,ROUND('Trades'!N43,2)&lt;&gt;'Trades'!N43,ROUND('Trades'!O43,2)&lt;&gt;'Trades'!O43),FALSE),"Importes: hasta 2 decimales; valor absoluto de entrada ≤ 1.000.000.000.",IF(AND('Trades'!G43&lt;&gt;"",OR(NOT(ISNUMBER('Trades'!G43)),'Trades'!G43&lt;=0)),"Indique un precio positivo o deje la celda vacía",IF(AND('Trades'!H43&lt;&gt;"",OR(NOT(ISNUMBER('Trades'!H43)),'Trades'!H43&lt;=0)),"Indique un precio positivo o deje la celda vacía","")))))))))))))))))))))))))))))))))))</x:f>
      </x:c>
      <x:c r="D43" s="31"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d",ROUND(SUMIFS('Exits'!$I$9:$I$608,'Exits'!$B$9:$B$608,'Trades'!A43),8)))</x:f>
      </x:c>
      <x:c r="E43" s="32"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d",IF(OR(O43=0,COUNTIFS('Exits'!$B$9:$B$608,'Trades'!A43,'Exits'!$G$9:$G$608,-1)&gt;0),"n/d",_xlfn.MAXIFS('Exits'!$C$9:$C$608,'Exits'!$B$9:$B$608,'Trades'!A43))))</x:f>
      </x:c>
      <x:c r="F43" s="30"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n/d",IF(AND(O43&gt;0,SUMIFS('Exits'!$J$9:$J$608,'Exits'!$B$9:$B$608,'Trades'!A43)=O43),ROUND(SUMIFS('Exits'!$F$9:$F$608,'Exits'!$B$9:$B$608,'Trades'!A43),2),"n/d")))</x:f>
      </x:c>
      <x:c r="G43" s="30" t="str">
        <x:f>IF(P43=0,"",IF(K43&lt;&gt;1,"n/d",IF('Trades'!J43="NET",'Trades'!L43,ROUND(F43-'Trades'!M43-'Trades'!N43+'Trades'!O43,2))))</x:f>
      </x:c>
      <x:c r="H43" s="31" t="str">
        <x:f>IF(P43=0,"",IF(N43=1,G43/'Trades'!P43,"n/d"))</x:f>
      </x:c>
      <x:c r="I43" s="33" t="str">
        <x:f>IF(P43=0,"",IF(K43&lt;&gt;1,"Posición sin completar",IF(NOT(ISNUMBER('Trades'!P43)),"Riesgo ausente o no válido: positivo, ≤ 1.000.000.000 y hasta 2 decimales.",IF(OR('Trades'!P43&lt;=0,'Trades'!P43&gt;1000000000,ROUND('Trades'!P43,2)&lt;&gt;'Trades'!P43),"Riesgo ausente o no válido: positivo, ≤ 1.000.000.000 y hasta 2 decimales.",IF(AND('Trades'!Q43&lt;&gt;"PRICE",'Trades'!Q43&lt;&gt;"ALL_IN"),"Elija PRICE o ALL_IN",IF('Trades'!Q43&lt;&gt;'Summary'!$K$4,"Otra base seleccionada","Registrado"))))))</x:f>
      </x:c>
      <x:c r="J43" s="33" t="str">
        <x:f>IF(P43=0,"",IF('Summary'!$H$6="Revise las fechas del filtro","Revise las fechas del filtro",IF(L43=1,"Incluida",IF(K43=1,"Fuera del período","No incluida"))))</x:f>
      </x:c>
      <x:c r="K43" s="29" t="n">
        <x:f>IF(P43=0,0,IF('Trades'!I43="UNSUPPORTED",4,IF(C43&lt;&gt;"",3,IF('Trades'!I43="OPEN",2,1))))</x:f>
        <x:v>0</x:v>
      </x:c>
      <x:c r="L43" s="29" t="n">
        <x:f>IF(OR(K43&lt;&gt;1,'Summary'!$H$6="Revise las fechas del filtro"),0,IF(AND(OR('Summary'!$B$6="",E43&gt;='Summary'!$B$6),OR('Summary'!$E$6="",E43&lt;'Summary'!$E$6+1)),1,0))</x:f>
        <x:v>0</x:v>
      </x:c>
      <x:c r="M43" s="29" t="n">
        <x:f>IF(AND(L43=1,N43=1,'Trades'!Q43='Summary'!$K$4),1,0)</x:f>
        <x:v>0</x:v>
      </x:c>
      <x:c r="N43" s="29" t="n">
        <x:f>IF(K43&lt;&gt;1,0,IF(NOT(ISNUMBER('Trades'!P43)),0,IF(AND('Trades'!P43&gt;0,'Trades'!P43&lt;=1000000000,ROUND('Trades'!P43,2)='Trades'!P43,OR('Trades'!Q43="PRICE",'Trades'!Q43="ALL_IN")),1,0)))</x:f>
        <x:v>0</x:v>
      </x:c>
      <x:c r="O43" s="29" t="n">
        <x:f>IF(P43=0,0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0,COUNTIFS('Exits'!$B$9:$B$608,'Trades'!A43,'Exits'!$K$9:$K$608,1)))</x:f>
        <x:v>0</x:v>
      </x:c>
      <x:c r="P43" s="29" t="n">
        <x:f>IF(COUNTA('Trades'!A43:I43,'Trades'!K43:T43)=0,0,1)</x:f>
        <x:v>0</x:v>
      </x:c>
    </x:row>
    <x:row r="44" ht="52" customHeight="1">
      <x:c r="A44" s="29" t="str">
        <x:f>IF(P44=0,"",IF('Trades'!A44="","[Trades "&amp;ROW()&amp;"]",'Trades'!A44))</x:f>
      </x:c>
      <x:c r="B44" s="33" t="str">
        <x:f>IF(K44=0,"",CHOOSE(K44,"Completa","Abierta","Incompleta / no válida","No admitida"))</x:f>
      </x:c>
      <x:c r="C44" s="33" t="str">
        <x:f>IF(P44=0,"",IF('Trades'!I44="UNSUPPORTED","No se admiten aumentos ni inversiones de posición",IF('Trades'!A44="","Introduzca el ID de operación",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ID: texto que empiece por A–Z, hasta 64 caracteres; sin *, ?, ~, =, &lt; ni &gt;. Ejemplo: T-001.",IF(COUNTIFS('Trades'!$A$9:$A$208,'Trades'!A44)&lt;&gt;1,"ID de operación duplicado",IF('Trades'!B44="","Indique el instrumento",IF(AND('Trades'!C44&lt;&gt;"LONG",'Trades'!C44&lt;&gt;"SHORT"),"Elija LONG o SHORT",IF(NOT(ISNUMBER('Trades'!D44)),"Introduzca una fecha y hora de apertura válidas",IF(OR('Trades'!D44&lt;1,'Trades'!D44&gt;2958465),"Introduzca una fecha y hora de apertura válidas",IF(NOT(ISNUMBER('Trades'!E44)),"Indique una cantidad inicial positiva",IF(OR('Trades'!E44&lt;=0,'Trades'!E44&gt;1000000,ROUND('Trades'!E44,8)&lt;&gt;'Trades'!E44),"Indique una cantidad inicial positiva",IF('Trades'!F44="","Indique la unidad de cantidad",IF(AND('Trades'!I44&lt;&gt;"OPEN",'Trades'!I44&lt;&gt;"CLOSED"),"Elija OPEN o CLOSED",IF(AND('Trades'!J44&lt;&gt;"NET",'Trades'!J44&lt;&gt;"GROSS"),"Elija NET o GROSS",IF(COUNTIFS('Exits'!$B$9:$B$608,'Trades'!A44,'Exits'!$G$9:$G$608,-1)&gt;0,"Revise las salidas vinculadas",IF(D44&gt;'Trades'!E44,"La cantidad cerrada supera la inicial",IF(AND('Trades'!I44="OPEN",D44='Trades'!E44),"OPEN contradice un saldo de cantidad nulo",IF('Trades'!I44="OPEN","",IF(O44=0,"Añada un cierre en Exits",IF(D44&lt;&gt;'Trades'!E44,"CLOSED requiere cerrar toda la cantidad",IF(AND('Trades'!J44="NET",NOT(ISNUMBER('Trades'!L44))),"Introduzca el neto conciliado de toda la posición",IF(AND('Trades'!J44="NET",'Trades'!K44&lt;&gt;"YES"),"Confirme que el neto abarca toda la posición",IF(IF('Trades'!J44="NET",IF('Trades'!M44="",FALSE,IF(NOT(ISNUMBER('Trades'!M44)),TRUE,OR('Trades'!M44&lt;0,'Trades'!M44&gt;1000000000,ROUND('Trades'!M44,2)&lt;&gt;'Trades'!M44))),FALSE),"Importes: hasta 2 decimales; valor absoluto de entrada ≤ 1.000.000.000.",IF(IF('Trades'!J44="NET",IF('Trades'!N44="",FALSE,IF(NOT(ISNUMBER('Trades'!N44)),TRUE,OR('Trades'!N44&lt;0,'Trades'!N44&gt;1000000000,ROUND('Trades'!N44,2)&lt;&gt;'Trades'!N44))),FALSE),"Importes: hasta 2 decimales; valor absoluto de entrada ≤ 1.000.000.000.",IF(IF('Trades'!J44="NET",IF('Trades'!O44="",FALSE,IF(NOT(ISNUMBER('Trades'!O44)),TRUE,OR(ABS('Trades'!O44)&gt;1000000000,ROUND('Trades'!O44,2)&lt;&gt;'Trades'!O44))),FALSE),"Importes: hasta 2 decimales; valor absoluto de entrada ≤ 1.000.000.000.",IF(AND('Trades'!J44="GROSS",NOT(ISNUMBER('Trades'!M44))),"Indique la comisión, incluso si es cero",IF(AND('Trades'!J44="GROSS",'Trades'!M44&lt;0),"La comisión no puede ser negativa",IF(AND('Trades'!J44="GROSS",NOT(ISNUMBER('Trades'!N44))),"Indique otros cargos, incluso si son cero",IF(AND('Trades'!J44="GROSS",'Trades'!N44&lt;0),"Los cargos no pueden ser negativos",IF(AND('Trades'!J44="GROSS",NOT(ISNUMBER('Trades'!O44))),"Indique la financiación con signo, incluido cero",IF(AND('Trades'!J44="GROSS",NOT(ISNUMBER(F44))),"Indique el P&amp;L bruto de cada salida",IF(IF('Trades'!J44="NET",OR(ABS('Trades'!L44)&gt;1000000000,ROUND('Trades'!L44,2)&lt;&gt;'Trades'!L44),FALSE),"Importes: hasta 2 decimales; valor absoluto de entrada ≤ 1.000.000.000.",IF(IF('Trades'!J44="GROSS",OR(ABS('Trades'!M44)&gt;1000000000,ABS('Trades'!N44)&gt;1000000000,ABS('Trades'!O44)&gt;1000000000,ROUND('Trades'!M44,2)&lt;&gt;'Trades'!M44,ROUND('Trades'!N44,2)&lt;&gt;'Trades'!N44,ROUND('Trades'!O44,2)&lt;&gt;'Trades'!O44),FALSE),"Importes: hasta 2 decimales; valor absoluto de entrada ≤ 1.000.000.000.",IF(AND('Trades'!G44&lt;&gt;"",OR(NOT(ISNUMBER('Trades'!G44)),'Trades'!G44&lt;=0)),"Indique un precio positivo o deje la celda vacía",IF(AND('Trades'!H44&lt;&gt;"",OR(NOT(ISNUMBER('Trades'!H44)),'Trades'!H44&lt;=0)),"Indique un precio positivo o deje la celda vacía","")))))))))))))))))))))))))))))))))))</x:f>
      </x:c>
      <x:c r="D44" s="31"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d",ROUND(SUMIFS('Exits'!$I$9:$I$608,'Exits'!$B$9:$B$608,'Trades'!A44),8)))</x:f>
      </x:c>
      <x:c r="E44" s="32"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d",IF(OR(O44=0,COUNTIFS('Exits'!$B$9:$B$608,'Trades'!A44,'Exits'!$G$9:$G$608,-1)&gt;0),"n/d",_xlfn.MAXIFS('Exits'!$C$9:$C$608,'Exits'!$B$9:$B$608,'Trades'!A44))))</x:f>
      </x:c>
      <x:c r="F44" s="30"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n/d",IF(AND(O44&gt;0,SUMIFS('Exits'!$J$9:$J$608,'Exits'!$B$9:$B$608,'Trades'!A44)=O44),ROUND(SUMIFS('Exits'!$F$9:$F$608,'Exits'!$B$9:$B$608,'Trades'!A44),2),"n/d")))</x:f>
      </x:c>
      <x:c r="G44" s="30" t="str">
        <x:f>IF(P44=0,"",IF(K44&lt;&gt;1,"n/d",IF('Trades'!J44="NET",'Trades'!L44,ROUND(F44-'Trades'!M44-'Trades'!N44+'Trades'!O44,2))))</x:f>
      </x:c>
      <x:c r="H44" s="31" t="str">
        <x:f>IF(P44=0,"",IF(N44=1,G44/'Trades'!P44,"n/d"))</x:f>
      </x:c>
      <x:c r="I44" s="33" t="str">
        <x:f>IF(P44=0,"",IF(K44&lt;&gt;1,"Posición sin completar",IF(NOT(ISNUMBER('Trades'!P44)),"Riesgo ausente o no válido: positivo, ≤ 1.000.000.000 y hasta 2 decimales.",IF(OR('Trades'!P44&lt;=0,'Trades'!P44&gt;1000000000,ROUND('Trades'!P44,2)&lt;&gt;'Trades'!P44),"Riesgo ausente o no válido: positivo, ≤ 1.000.000.000 y hasta 2 decimales.",IF(AND('Trades'!Q44&lt;&gt;"PRICE",'Trades'!Q44&lt;&gt;"ALL_IN"),"Elija PRICE o ALL_IN",IF('Trades'!Q44&lt;&gt;'Summary'!$K$4,"Otra base seleccionada","Registrado"))))))</x:f>
      </x:c>
      <x:c r="J44" s="33" t="str">
        <x:f>IF(P44=0,"",IF('Summary'!$H$6="Revise las fechas del filtro","Revise las fechas del filtro",IF(L44=1,"Incluida",IF(K44=1,"Fuera del período","No incluida"))))</x:f>
      </x:c>
      <x:c r="K44" s="29" t="n">
        <x:f>IF(P44=0,0,IF('Trades'!I44="UNSUPPORTED",4,IF(C44&lt;&gt;"",3,IF('Trades'!I44="OPEN",2,1))))</x:f>
        <x:v>0</x:v>
      </x:c>
      <x:c r="L44" s="29" t="n">
        <x:f>IF(OR(K44&lt;&gt;1,'Summary'!$H$6="Revise las fechas del filtro"),0,IF(AND(OR('Summary'!$B$6="",E44&gt;='Summary'!$B$6),OR('Summary'!$E$6="",E44&lt;'Summary'!$E$6+1)),1,0))</x:f>
        <x:v>0</x:v>
      </x:c>
      <x:c r="M44" s="29" t="n">
        <x:f>IF(AND(L44=1,N44=1,'Trades'!Q44='Summary'!$K$4),1,0)</x:f>
        <x:v>0</x:v>
      </x:c>
      <x:c r="N44" s="29" t="n">
        <x:f>IF(K44&lt;&gt;1,0,IF(NOT(ISNUMBER('Trades'!P44)),0,IF(AND('Trades'!P44&gt;0,'Trades'!P44&lt;=1000000000,ROUND('Trades'!P44,2)='Trades'!P44,OR('Trades'!Q44="PRICE",'Trades'!Q44="ALL_IN")),1,0)))</x:f>
        <x:v>0</x:v>
      </x:c>
      <x:c r="O44" s="29" t="n">
        <x:f>IF(P44=0,0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0,COUNTIFS('Exits'!$B$9:$B$608,'Trades'!A44,'Exits'!$K$9:$K$608,1)))</x:f>
        <x:v>0</x:v>
      </x:c>
      <x:c r="P44" s="29" t="n">
        <x:f>IF(COUNTA('Trades'!A44:I44,'Trades'!K44:T44)=0,0,1)</x:f>
        <x:v>0</x:v>
      </x:c>
    </x:row>
    <x:row r="45" ht="52" customHeight="1">
      <x:c r="A45" s="29" t="str">
        <x:f>IF(P45=0,"",IF('Trades'!A45="","[Trades "&amp;ROW()&amp;"]",'Trades'!A45))</x:f>
      </x:c>
      <x:c r="B45" s="33" t="str">
        <x:f>IF(K45=0,"",CHOOSE(K45,"Completa","Abierta","Incompleta / no válida","No admitida"))</x:f>
      </x:c>
      <x:c r="C45" s="33" t="str">
        <x:f>IF(P45=0,"",IF('Trades'!I45="UNSUPPORTED","No se admiten aumentos ni inversiones de posición",IF('Trades'!A45="","Introduzca el ID de operación",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ID: texto que empiece por A–Z, hasta 64 caracteres; sin *, ?, ~, =, &lt; ni &gt;. Ejemplo: T-001.",IF(COUNTIFS('Trades'!$A$9:$A$208,'Trades'!A45)&lt;&gt;1,"ID de operación duplicado",IF('Trades'!B45="","Indique el instrumento",IF(AND('Trades'!C45&lt;&gt;"LONG",'Trades'!C45&lt;&gt;"SHORT"),"Elija LONG o SHORT",IF(NOT(ISNUMBER('Trades'!D45)),"Introduzca una fecha y hora de apertura válidas",IF(OR('Trades'!D45&lt;1,'Trades'!D45&gt;2958465),"Introduzca una fecha y hora de apertura válidas",IF(NOT(ISNUMBER('Trades'!E45)),"Indique una cantidad inicial positiva",IF(OR('Trades'!E45&lt;=0,'Trades'!E45&gt;1000000,ROUND('Trades'!E45,8)&lt;&gt;'Trades'!E45),"Indique una cantidad inicial positiva",IF('Trades'!F45="","Indique la unidad de cantidad",IF(AND('Trades'!I45&lt;&gt;"OPEN",'Trades'!I45&lt;&gt;"CLOSED"),"Elija OPEN o CLOSED",IF(AND('Trades'!J45&lt;&gt;"NET",'Trades'!J45&lt;&gt;"GROSS"),"Elija NET o GROSS",IF(COUNTIFS('Exits'!$B$9:$B$608,'Trades'!A45,'Exits'!$G$9:$G$608,-1)&gt;0,"Revise las salidas vinculadas",IF(D45&gt;'Trades'!E45,"La cantidad cerrada supera la inicial",IF(AND('Trades'!I45="OPEN",D45='Trades'!E45),"OPEN contradice un saldo de cantidad nulo",IF('Trades'!I45="OPEN","",IF(O45=0,"Añada un cierre en Exits",IF(D45&lt;&gt;'Trades'!E45,"CLOSED requiere cerrar toda la cantidad",IF(AND('Trades'!J45="NET",NOT(ISNUMBER('Trades'!L45))),"Introduzca el neto conciliado de toda la posición",IF(AND('Trades'!J45="NET",'Trades'!K45&lt;&gt;"YES"),"Confirme que el neto abarca toda la posición",IF(IF('Trades'!J45="NET",IF('Trades'!M45="",FALSE,IF(NOT(ISNUMBER('Trades'!M45)),TRUE,OR('Trades'!M45&lt;0,'Trades'!M45&gt;1000000000,ROUND('Trades'!M45,2)&lt;&gt;'Trades'!M45))),FALSE),"Importes: hasta 2 decimales; valor absoluto de entrada ≤ 1.000.000.000.",IF(IF('Trades'!J45="NET",IF('Trades'!N45="",FALSE,IF(NOT(ISNUMBER('Trades'!N45)),TRUE,OR('Trades'!N45&lt;0,'Trades'!N45&gt;1000000000,ROUND('Trades'!N45,2)&lt;&gt;'Trades'!N45))),FALSE),"Importes: hasta 2 decimales; valor absoluto de entrada ≤ 1.000.000.000.",IF(IF('Trades'!J45="NET",IF('Trades'!O45="",FALSE,IF(NOT(ISNUMBER('Trades'!O45)),TRUE,OR(ABS('Trades'!O45)&gt;1000000000,ROUND('Trades'!O45,2)&lt;&gt;'Trades'!O45))),FALSE),"Importes: hasta 2 decimales; valor absoluto de entrada ≤ 1.000.000.000.",IF(AND('Trades'!J45="GROSS",NOT(ISNUMBER('Trades'!M45))),"Indique la comisión, incluso si es cero",IF(AND('Trades'!J45="GROSS",'Trades'!M45&lt;0),"La comisión no puede ser negativa",IF(AND('Trades'!J45="GROSS",NOT(ISNUMBER('Trades'!N45))),"Indique otros cargos, incluso si son cero",IF(AND('Trades'!J45="GROSS",'Trades'!N45&lt;0),"Los cargos no pueden ser negativos",IF(AND('Trades'!J45="GROSS",NOT(ISNUMBER('Trades'!O45))),"Indique la financiación con signo, incluido cero",IF(AND('Trades'!J45="GROSS",NOT(ISNUMBER(F45))),"Indique el P&amp;L bruto de cada salida",IF(IF('Trades'!J45="NET",OR(ABS('Trades'!L45)&gt;1000000000,ROUND('Trades'!L45,2)&lt;&gt;'Trades'!L45),FALSE),"Importes: hasta 2 decimales; valor absoluto de entrada ≤ 1.000.000.000.",IF(IF('Trades'!J45="GROSS",OR(ABS('Trades'!M45)&gt;1000000000,ABS('Trades'!N45)&gt;1000000000,ABS('Trades'!O45)&gt;1000000000,ROUND('Trades'!M45,2)&lt;&gt;'Trades'!M45,ROUND('Trades'!N45,2)&lt;&gt;'Trades'!N45,ROUND('Trades'!O45,2)&lt;&gt;'Trades'!O45),FALSE),"Importes: hasta 2 decimales; valor absoluto de entrada ≤ 1.000.000.000.",IF(AND('Trades'!G45&lt;&gt;"",OR(NOT(ISNUMBER('Trades'!G45)),'Trades'!G45&lt;=0)),"Indique un precio positivo o deje la celda vacía",IF(AND('Trades'!H45&lt;&gt;"",OR(NOT(ISNUMBER('Trades'!H45)),'Trades'!H45&lt;=0)),"Indique un precio positivo o deje la celda vacía","")))))))))))))))))))))))))))))))))))</x:f>
      </x:c>
      <x:c r="D45" s="31"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d",ROUND(SUMIFS('Exits'!$I$9:$I$608,'Exits'!$B$9:$B$608,'Trades'!A45),8)))</x:f>
      </x:c>
      <x:c r="E45" s="32"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d",IF(OR(O45=0,COUNTIFS('Exits'!$B$9:$B$608,'Trades'!A45,'Exits'!$G$9:$G$608,-1)&gt;0),"n/d",_xlfn.MAXIFS('Exits'!$C$9:$C$608,'Exits'!$B$9:$B$608,'Trades'!A45))))</x:f>
      </x:c>
      <x:c r="F45" s="30"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n/d",IF(AND(O45&gt;0,SUMIFS('Exits'!$J$9:$J$608,'Exits'!$B$9:$B$608,'Trades'!A45)=O45),ROUND(SUMIFS('Exits'!$F$9:$F$608,'Exits'!$B$9:$B$608,'Trades'!A45),2),"n/d")))</x:f>
      </x:c>
      <x:c r="G45" s="30" t="str">
        <x:f>IF(P45=0,"",IF(K45&lt;&gt;1,"n/d",IF('Trades'!J45="NET",'Trades'!L45,ROUND(F45-'Trades'!M45-'Trades'!N45+'Trades'!O45,2))))</x:f>
      </x:c>
      <x:c r="H45" s="31" t="str">
        <x:f>IF(P45=0,"",IF(N45=1,G45/'Trades'!P45,"n/d"))</x:f>
      </x:c>
      <x:c r="I45" s="33" t="str">
        <x:f>IF(P45=0,"",IF(K45&lt;&gt;1,"Posición sin completar",IF(NOT(ISNUMBER('Trades'!P45)),"Riesgo ausente o no válido: positivo, ≤ 1.000.000.000 y hasta 2 decimales.",IF(OR('Trades'!P45&lt;=0,'Trades'!P45&gt;1000000000,ROUND('Trades'!P45,2)&lt;&gt;'Trades'!P45),"Riesgo ausente o no válido: positivo, ≤ 1.000.000.000 y hasta 2 decimales.",IF(AND('Trades'!Q45&lt;&gt;"PRICE",'Trades'!Q45&lt;&gt;"ALL_IN"),"Elija PRICE o ALL_IN",IF('Trades'!Q45&lt;&gt;'Summary'!$K$4,"Otra base seleccionada","Registrado"))))))</x:f>
      </x:c>
      <x:c r="J45" s="33" t="str">
        <x:f>IF(P45=0,"",IF('Summary'!$H$6="Revise las fechas del filtro","Revise las fechas del filtro",IF(L45=1,"Incluida",IF(K45=1,"Fuera del período","No incluida"))))</x:f>
      </x:c>
      <x:c r="K45" s="29" t="n">
        <x:f>IF(P45=0,0,IF('Trades'!I45="UNSUPPORTED",4,IF(C45&lt;&gt;"",3,IF('Trades'!I45="OPEN",2,1))))</x:f>
        <x:v>0</x:v>
      </x:c>
      <x:c r="L45" s="29" t="n">
        <x:f>IF(OR(K45&lt;&gt;1,'Summary'!$H$6="Revise las fechas del filtro"),0,IF(AND(OR('Summary'!$B$6="",E45&gt;='Summary'!$B$6),OR('Summary'!$E$6="",E45&lt;'Summary'!$E$6+1)),1,0))</x:f>
        <x:v>0</x:v>
      </x:c>
      <x:c r="M45" s="29" t="n">
        <x:f>IF(AND(L45=1,N45=1,'Trades'!Q45='Summary'!$K$4),1,0)</x:f>
        <x:v>0</x:v>
      </x:c>
      <x:c r="N45" s="29" t="n">
        <x:f>IF(K45&lt;&gt;1,0,IF(NOT(ISNUMBER('Trades'!P45)),0,IF(AND('Trades'!P45&gt;0,'Trades'!P45&lt;=1000000000,ROUND('Trades'!P45,2)='Trades'!P45,OR('Trades'!Q45="PRICE",'Trades'!Q45="ALL_IN")),1,0)))</x:f>
        <x:v>0</x:v>
      </x:c>
      <x:c r="O45" s="29" t="n">
        <x:f>IF(P45=0,0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0,COUNTIFS('Exits'!$B$9:$B$608,'Trades'!A45,'Exits'!$K$9:$K$608,1)))</x:f>
        <x:v>0</x:v>
      </x:c>
      <x:c r="P45" s="29" t="n">
        <x:f>IF(COUNTA('Trades'!A45:I45,'Trades'!K45:T45)=0,0,1)</x:f>
        <x:v>0</x:v>
      </x:c>
    </x:row>
    <x:row r="46" ht="52" customHeight="1">
      <x:c r="A46" s="29" t="str">
        <x:f>IF(P46=0,"",IF('Trades'!A46="","[Trades "&amp;ROW()&amp;"]",'Trades'!A46))</x:f>
      </x:c>
      <x:c r="B46" s="33" t="str">
        <x:f>IF(K46=0,"",CHOOSE(K46,"Completa","Abierta","Incompleta / no válida","No admitida"))</x:f>
      </x:c>
      <x:c r="C46" s="33" t="str">
        <x:f>IF(P46=0,"",IF('Trades'!I46="UNSUPPORTED","No se admiten aumentos ni inversiones de posición",IF('Trades'!A46="","Introduzca el ID de operación",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ID: texto que empiece por A–Z, hasta 64 caracteres; sin *, ?, ~, =, &lt; ni &gt;. Ejemplo: T-001.",IF(COUNTIFS('Trades'!$A$9:$A$208,'Trades'!A46)&lt;&gt;1,"ID de operación duplicado",IF('Trades'!B46="","Indique el instrumento",IF(AND('Trades'!C46&lt;&gt;"LONG",'Trades'!C46&lt;&gt;"SHORT"),"Elija LONG o SHORT",IF(NOT(ISNUMBER('Trades'!D46)),"Introduzca una fecha y hora de apertura válidas",IF(OR('Trades'!D46&lt;1,'Trades'!D46&gt;2958465),"Introduzca una fecha y hora de apertura válidas",IF(NOT(ISNUMBER('Trades'!E46)),"Indique una cantidad inicial positiva",IF(OR('Trades'!E46&lt;=0,'Trades'!E46&gt;1000000,ROUND('Trades'!E46,8)&lt;&gt;'Trades'!E46),"Indique una cantidad inicial positiva",IF('Trades'!F46="","Indique la unidad de cantidad",IF(AND('Trades'!I46&lt;&gt;"OPEN",'Trades'!I46&lt;&gt;"CLOSED"),"Elija OPEN o CLOSED",IF(AND('Trades'!J46&lt;&gt;"NET",'Trades'!J46&lt;&gt;"GROSS"),"Elija NET o GROSS",IF(COUNTIFS('Exits'!$B$9:$B$608,'Trades'!A46,'Exits'!$G$9:$G$608,-1)&gt;0,"Revise las salidas vinculadas",IF(D46&gt;'Trades'!E46,"La cantidad cerrada supera la inicial",IF(AND('Trades'!I46="OPEN",D46='Trades'!E46),"OPEN contradice un saldo de cantidad nulo",IF('Trades'!I46="OPEN","",IF(O46=0,"Añada un cierre en Exits",IF(D46&lt;&gt;'Trades'!E46,"CLOSED requiere cerrar toda la cantidad",IF(AND('Trades'!J46="NET",NOT(ISNUMBER('Trades'!L46))),"Introduzca el neto conciliado de toda la posición",IF(AND('Trades'!J46="NET",'Trades'!K46&lt;&gt;"YES"),"Confirme que el neto abarca toda la posición",IF(IF('Trades'!J46="NET",IF('Trades'!M46="",FALSE,IF(NOT(ISNUMBER('Trades'!M46)),TRUE,OR('Trades'!M46&lt;0,'Trades'!M46&gt;1000000000,ROUND('Trades'!M46,2)&lt;&gt;'Trades'!M46))),FALSE),"Importes: hasta 2 decimales; valor absoluto de entrada ≤ 1.000.000.000.",IF(IF('Trades'!J46="NET",IF('Trades'!N46="",FALSE,IF(NOT(ISNUMBER('Trades'!N46)),TRUE,OR('Trades'!N46&lt;0,'Trades'!N46&gt;1000000000,ROUND('Trades'!N46,2)&lt;&gt;'Trades'!N46))),FALSE),"Importes: hasta 2 decimales; valor absoluto de entrada ≤ 1.000.000.000.",IF(IF('Trades'!J46="NET",IF('Trades'!O46="",FALSE,IF(NOT(ISNUMBER('Trades'!O46)),TRUE,OR(ABS('Trades'!O46)&gt;1000000000,ROUND('Trades'!O46,2)&lt;&gt;'Trades'!O46))),FALSE),"Importes: hasta 2 decimales; valor absoluto de entrada ≤ 1.000.000.000.",IF(AND('Trades'!J46="GROSS",NOT(ISNUMBER('Trades'!M46))),"Indique la comisión, incluso si es cero",IF(AND('Trades'!J46="GROSS",'Trades'!M46&lt;0),"La comisión no puede ser negativa",IF(AND('Trades'!J46="GROSS",NOT(ISNUMBER('Trades'!N46))),"Indique otros cargos, incluso si son cero",IF(AND('Trades'!J46="GROSS",'Trades'!N46&lt;0),"Los cargos no pueden ser negativos",IF(AND('Trades'!J46="GROSS",NOT(ISNUMBER('Trades'!O46))),"Indique la financiación con signo, incluido cero",IF(AND('Trades'!J46="GROSS",NOT(ISNUMBER(F46))),"Indique el P&amp;L bruto de cada salida",IF(IF('Trades'!J46="NET",OR(ABS('Trades'!L46)&gt;1000000000,ROUND('Trades'!L46,2)&lt;&gt;'Trades'!L46),FALSE),"Importes: hasta 2 decimales; valor absoluto de entrada ≤ 1.000.000.000.",IF(IF('Trades'!J46="GROSS",OR(ABS('Trades'!M46)&gt;1000000000,ABS('Trades'!N46)&gt;1000000000,ABS('Trades'!O46)&gt;1000000000,ROUND('Trades'!M46,2)&lt;&gt;'Trades'!M46,ROUND('Trades'!N46,2)&lt;&gt;'Trades'!N46,ROUND('Trades'!O46,2)&lt;&gt;'Trades'!O46),FALSE),"Importes: hasta 2 decimales; valor absoluto de entrada ≤ 1.000.000.000.",IF(AND('Trades'!G46&lt;&gt;"",OR(NOT(ISNUMBER('Trades'!G46)),'Trades'!G46&lt;=0)),"Indique un precio positivo o deje la celda vacía",IF(AND('Trades'!H46&lt;&gt;"",OR(NOT(ISNUMBER('Trades'!H46)),'Trades'!H46&lt;=0)),"Indique un precio positivo o deje la celda vacía","")))))))))))))))))))))))))))))))))))</x:f>
      </x:c>
      <x:c r="D46" s="31"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d",ROUND(SUMIFS('Exits'!$I$9:$I$608,'Exits'!$B$9:$B$608,'Trades'!A46),8)))</x:f>
      </x:c>
      <x:c r="E46" s="32"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d",IF(OR(O46=0,COUNTIFS('Exits'!$B$9:$B$608,'Trades'!A46,'Exits'!$G$9:$G$608,-1)&gt;0),"n/d",_xlfn.MAXIFS('Exits'!$C$9:$C$608,'Exits'!$B$9:$B$608,'Trades'!A46))))</x:f>
      </x:c>
      <x:c r="F46" s="30"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n/d",IF(AND(O46&gt;0,SUMIFS('Exits'!$J$9:$J$608,'Exits'!$B$9:$B$608,'Trades'!A46)=O46),ROUND(SUMIFS('Exits'!$F$9:$F$608,'Exits'!$B$9:$B$608,'Trades'!A46),2),"n/d")))</x:f>
      </x:c>
      <x:c r="G46" s="30" t="str">
        <x:f>IF(P46=0,"",IF(K46&lt;&gt;1,"n/d",IF('Trades'!J46="NET",'Trades'!L46,ROUND(F46-'Trades'!M46-'Trades'!N46+'Trades'!O46,2))))</x:f>
      </x:c>
      <x:c r="H46" s="31" t="str">
        <x:f>IF(P46=0,"",IF(N46=1,G46/'Trades'!P46,"n/d"))</x:f>
      </x:c>
      <x:c r="I46" s="33" t="str">
        <x:f>IF(P46=0,"",IF(K46&lt;&gt;1,"Posición sin completar",IF(NOT(ISNUMBER('Trades'!P46)),"Riesgo ausente o no válido: positivo, ≤ 1.000.000.000 y hasta 2 decimales.",IF(OR('Trades'!P46&lt;=0,'Trades'!P46&gt;1000000000,ROUND('Trades'!P46,2)&lt;&gt;'Trades'!P46),"Riesgo ausente o no válido: positivo, ≤ 1.000.000.000 y hasta 2 decimales.",IF(AND('Trades'!Q46&lt;&gt;"PRICE",'Trades'!Q46&lt;&gt;"ALL_IN"),"Elija PRICE o ALL_IN",IF('Trades'!Q46&lt;&gt;'Summary'!$K$4,"Otra base seleccionada","Registrado"))))))</x:f>
      </x:c>
      <x:c r="J46" s="33" t="str">
        <x:f>IF(P46=0,"",IF('Summary'!$H$6="Revise las fechas del filtro","Revise las fechas del filtro",IF(L46=1,"Incluida",IF(K46=1,"Fuera del período","No incluida"))))</x:f>
      </x:c>
      <x:c r="K46" s="29" t="n">
        <x:f>IF(P46=0,0,IF('Trades'!I46="UNSUPPORTED",4,IF(C46&lt;&gt;"",3,IF('Trades'!I46="OPEN",2,1))))</x:f>
        <x:v>0</x:v>
      </x:c>
      <x:c r="L46" s="29" t="n">
        <x:f>IF(OR(K46&lt;&gt;1,'Summary'!$H$6="Revise las fechas del filtro"),0,IF(AND(OR('Summary'!$B$6="",E46&gt;='Summary'!$B$6),OR('Summary'!$E$6="",E46&lt;'Summary'!$E$6+1)),1,0))</x:f>
        <x:v>0</x:v>
      </x:c>
      <x:c r="M46" s="29" t="n">
        <x:f>IF(AND(L46=1,N46=1,'Trades'!Q46='Summary'!$K$4),1,0)</x:f>
        <x:v>0</x:v>
      </x:c>
      <x:c r="N46" s="29" t="n">
        <x:f>IF(K46&lt;&gt;1,0,IF(NOT(ISNUMBER('Trades'!P46)),0,IF(AND('Trades'!P46&gt;0,'Trades'!P46&lt;=1000000000,ROUND('Trades'!P46,2)='Trades'!P46,OR('Trades'!Q46="PRICE",'Trades'!Q46="ALL_IN")),1,0)))</x:f>
        <x:v>0</x:v>
      </x:c>
      <x:c r="O46" s="29" t="n">
        <x:f>IF(P46=0,0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0,COUNTIFS('Exits'!$B$9:$B$608,'Trades'!A46,'Exits'!$K$9:$K$608,1)))</x:f>
        <x:v>0</x:v>
      </x:c>
      <x:c r="P46" s="29" t="n">
        <x:f>IF(COUNTA('Trades'!A46:I46,'Trades'!K46:T46)=0,0,1)</x:f>
        <x:v>0</x:v>
      </x:c>
    </x:row>
    <x:row r="47" ht="52" customHeight="1">
      <x:c r="A47" s="29" t="str">
        <x:f>IF(P47=0,"",IF('Trades'!A47="","[Trades "&amp;ROW()&amp;"]",'Trades'!A47))</x:f>
      </x:c>
      <x:c r="B47" s="33" t="str">
        <x:f>IF(K47=0,"",CHOOSE(K47,"Completa","Abierta","Incompleta / no válida","No admitida"))</x:f>
      </x:c>
      <x:c r="C47" s="33" t="str">
        <x:f>IF(P47=0,"",IF('Trades'!I47="UNSUPPORTED","No se admiten aumentos ni inversiones de posición",IF('Trades'!A47="","Introduzca el ID de operación",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ID: texto que empiece por A–Z, hasta 64 caracteres; sin *, ?, ~, =, &lt; ni &gt;. Ejemplo: T-001.",IF(COUNTIFS('Trades'!$A$9:$A$208,'Trades'!A47)&lt;&gt;1,"ID de operación duplicado",IF('Trades'!B47="","Indique el instrumento",IF(AND('Trades'!C47&lt;&gt;"LONG",'Trades'!C47&lt;&gt;"SHORT"),"Elija LONG o SHORT",IF(NOT(ISNUMBER('Trades'!D47)),"Introduzca una fecha y hora de apertura válidas",IF(OR('Trades'!D47&lt;1,'Trades'!D47&gt;2958465),"Introduzca una fecha y hora de apertura válidas",IF(NOT(ISNUMBER('Trades'!E47)),"Indique una cantidad inicial positiva",IF(OR('Trades'!E47&lt;=0,'Trades'!E47&gt;1000000,ROUND('Trades'!E47,8)&lt;&gt;'Trades'!E47),"Indique una cantidad inicial positiva",IF('Trades'!F47="","Indique la unidad de cantidad",IF(AND('Trades'!I47&lt;&gt;"OPEN",'Trades'!I47&lt;&gt;"CLOSED"),"Elija OPEN o CLOSED",IF(AND('Trades'!J47&lt;&gt;"NET",'Trades'!J47&lt;&gt;"GROSS"),"Elija NET o GROSS",IF(COUNTIFS('Exits'!$B$9:$B$608,'Trades'!A47,'Exits'!$G$9:$G$608,-1)&gt;0,"Revise las salidas vinculadas",IF(D47&gt;'Trades'!E47,"La cantidad cerrada supera la inicial",IF(AND('Trades'!I47="OPEN",D47='Trades'!E47),"OPEN contradice un saldo de cantidad nulo",IF('Trades'!I47="OPEN","",IF(O47=0,"Añada un cierre en Exits",IF(D47&lt;&gt;'Trades'!E47,"CLOSED requiere cerrar toda la cantidad",IF(AND('Trades'!J47="NET",NOT(ISNUMBER('Trades'!L47))),"Introduzca el neto conciliado de toda la posición",IF(AND('Trades'!J47="NET",'Trades'!K47&lt;&gt;"YES"),"Confirme que el neto abarca toda la posición",IF(IF('Trades'!J47="NET",IF('Trades'!M47="",FALSE,IF(NOT(ISNUMBER('Trades'!M47)),TRUE,OR('Trades'!M47&lt;0,'Trades'!M47&gt;1000000000,ROUND('Trades'!M47,2)&lt;&gt;'Trades'!M47))),FALSE),"Importes: hasta 2 decimales; valor absoluto de entrada ≤ 1.000.000.000.",IF(IF('Trades'!J47="NET",IF('Trades'!N47="",FALSE,IF(NOT(ISNUMBER('Trades'!N47)),TRUE,OR('Trades'!N47&lt;0,'Trades'!N47&gt;1000000000,ROUND('Trades'!N47,2)&lt;&gt;'Trades'!N47))),FALSE),"Importes: hasta 2 decimales; valor absoluto de entrada ≤ 1.000.000.000.",IF(IF('Trades'!J47="NET",IF('Trades'!O47="",FALSE,IF(NOT(ISNUMBER('Trades'!O47)),TRUE,OR(ABS('Trades'!O47)&gt;1000000000,ROUND('Trades'!O47,2)&lt;&gt;'Trades'!O47))),FALSE),"Importes: hasta 2 decimales; valor absoluto de entrada ≤ 1.000.000.000.",IF(AND('Trades'!J47="GROSS",NOT(ISNUMBER('Trades'!M47))),"Indique la comisión, incluso si es cero",IF(AND('Trades'!J47="GROSS",'Trades'!M47&lt;0),"La comisión no puede ser negativa",IF(AND('Trades'!J47="GROSS",NOT(ISNUMBER('Trades'!N47))),"Indique otros cargos, incluso si son cero",IF(AND('Trades'!J47="GROSS",'Trades'!N47&lt;0),"Los cargos no pueden ser negativos",IF(AND('Trades'!J47="GROSS",NOT(ISNUMBER('Trades'!O47))),"Indique la financiación con signo, incluido cero",IF(AND('Trades'!J47="GROSS",NOT(ISNUMBER(F47))),"Indique el P&amp;L bruto de cada salida",IF(IF('Trades'!J47="NET",OR(ABS('Trades'!L47)&gt;1000000000,ROUND('Trades'!L47,2)&lt;&gt;'Trades'!L47),FALSE),"Importes: hasta 2 decimales; valor absoluto de entrada ≤ 1.000.000.000.",IF(IF('Trades'!J47="GROSS",OR(ABS('Trades'!M47)&gt;1000000000,ABS('Trades'!N47)&gt;1000000000,ABS('Trades'!O47)&gt;1000000000,ROUND('Trades'!M47,2)&lt;&gt;'Trades'!M47,ROUND('Trades'!N47,2)&lt;&gt;'Trades'!N47,ROUND('Trades'!O47,2)&lt;&gt;'Trades'!O47),FALSE),"Importes: hasta 2 decimales; valor absoluto de entrada ≤ 1.000.000.000.",IF(AND('Trades'!G47&lt;&gt;"",OR(NOT(ISNUMBER('Trades'!G47)),'Trades'!G47&lt;=0)),"Indique un precio positivo o deje la celda vacía",IF(AND('Trades'!H47&lt;&gt;"",OR(NOT(ISNUMBER('Trades'!H47)),'Trades'!H47&lt;=0)),"Indique un precio positivo o deje la celda vacía","")))))))))))))))))))))))))))))))))))</x:f>
      </x:c>
      <x:c r="D47" s="31"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d",ROUND(SUMIFS('Exits'!$I$9:$I$608,'Exits'!$B$9:$B$608,'Trades'!A47),8)))</x:f>
      </x:c>
      <x:c r="E47" s="32"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d",IF(OR(O47=0,COUNTIFS('Exits'!$B$9:$B$608,'Trades'!A47,'Exits'!$G$9:$G$608,-1)&gt;0),"n/d",_xlfn.MAXIFS('Exits'!$C$9:$C$608,'Exits'!$B$9:$B$608,'Trades'!A47))))</x:f>
      </x:c>
      <x:c r="F47" s="30"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n/d",IF(AND(O47&gt;0,SUMIFS('Exits'!$J$9:$J$608,'Exits'!$B$9:$B$608,'Trades'!A47)=O47),ROUND(SUMIFS('Exits'!$F$9:$F$608,'Exits'!$B$9:$B$608,'Trades'!A47),2),"n/d")))</x:f>
      </x:c>
      <x:c r="G47" s="30" t="str">
        <x:f>IF(P47=0,"",IF(K47&lt;&gt;1,"n/d",IF('Trades'!J47="NET",'Trades'!L47,ROUND(F47-'Trades'!M47-'Trades'!N47+'Trades'!O47,2))))</x:f>
      </x:c>
      <x:c r="H47" s="31" t="str">
        <x:f>IF(P47=0,"",IF(N47=1,G47/'Trades'!P47,"n/d"))</x:f>
      </x:c>
      <x:c r="I47" s="33" t="str">
        <x:f>IF(P47=0,"",IF(K47&lt;&gt;1,"Posición sin completar",IF(NOT(ISNUMBER('Trades'!P47)),"Riesgo ausente o no válido: positivo, ≤ 1.000.000.000 y hasta 2 decimales.",IF(OR('Trades'!P47&lt;=0,'Trades'!P47&gt;1000000000,ROUND('Trades'!P47,2)&lt;&gt;'Trades'!P47),"Riesgo ausente o no válido: positivo, ≤ 1.000.000.000 y hasta 2 decimales.",IF(AND('Trades'!Q47&lt;&gt;"PRICE",'Trades'!Q47&lt;&gt;"ALL_IN"),"Elija PRICE o ALL_IN",IF('Trades'!Q47&lt;&gt;'Summary'!$K$4,"Otra base seleccionada","Registrado"))))))</x:f>
      </x:c>
      <x:c r="J47" s="33" t="str">
        <x:f>IF(P47=0,"",IF('Summary'!$H$6="Revise las fechas del filtro","Revise las fechas del filtro",IF(L47=1,"Incluida",IF(K47=1,"Fuera del período","No incluida"))))</x:f>
      </x:c>
      <x:c r="K47" s="29" t="n">
        <x:f>IF(P47=0,0,IF('Trades'!I47="UNSUPPORTED",4,IF(C47&lt;&gt;"",3,IF('Trades'!I47="OPEN",2,1))))</x:f>
        <x:v>0</x:v>
      </x:c>
      <x:c r="L47" s="29" t="n">
        <x:f>IF(OR(K47&lt;&gt;1,'Summary'!$H$6="Revise las fechas del filtro"),0,IF(AND(OR('Summary'!$B$6="",E47&gt;='Summary'!$B$6),OR('Summary'!$E$6="",E47&lt;'Summary'!$E$6+1)),1,0))</x:f>
        <x:v>0</x:v>
      </x:c>
      <x:c r="M47" s="29" t="n">
        <x:f>IF(AND(L47=1,N47=1,'Trades'!Q47='Summary'!$K$4),1,0)</x:f>
        <x:v>0</x:v>
      </x:c>
      <x:c r="N47" s="29" t="n">
        <x:f>IF(K47&lt;&gt;1,0,IF(NOT(ISNUMBER('Trades'!P47)),0,IF(AND('Trades'!P47&gt;0,'Trades'!P47&lt;=1000000000,ROUND('Trades'!P47,2)='Trades'!P47,OR('Trades'!Q47="PRICE",'Trades'!Q47="ALL_IN")),1,0)))</x:f>
        <x:v>0</x:v>
      </x:c>
      <x:c r="O47" s="29" t="n">
        <x:f>IF(P47=0,0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0,COUNTIFS('Exits'!$B$9:$B$608,'Trades'!A47,'Exits'!$K$9:$K$608,1)))</x:f>
        <x:v>0</x:v>
      </x:c>
      <x:c r="P47" s="29" t="n">
        <x:f>IF(COUNTA('Trades'!A47:I47,'Trades'!K47:T47)=0,0,1)</x:f>
        <x:v>0</x:v>
      </x:c>
    </x:row>
    <x:row r="48" ht="52" customHeight="1">
      <x:c r="A48" s="29" t="str">
        <x:f>IF(P48=0,"",IF('Trades'!A48="","[Trades "&amp;ROW()&amp;"]",'Trades'!A48))</x:f>
      </x:c>
      <x:c r="B48" s="33" t="str">
        <x:f>IF(K48=0,"",CHOOSE(K48,"Completa","Abierta","Incompleta / no válida","No admitida"))</x:f>
      </x:c>
      <x:c r="C48" s="33" t="str">
        <x:f>IF(P48=0,"",IF('Trades'!I48="UNSUPPORTED","No se admiten aumentos ni inversiones de posición",IF('Trades'!A48="","Introduzca el ID de operación",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ID: texto que empiece por A–Z, hasta 64 caracteres; sin *, ?, ~, =, &lt; ni &gt;. Ejemplo: T-001.",IF(COUNTIFS('Trades'!$A$9:$A$208,'Trades'!A48)&lt;&gt;1,"ID de operación duplicado",IF('Trades'!B48="","Indique el instrumento",IF(AND('Trades'!C48&lt;&gt;"LONG",'Trades'!C48&lt;&gt;"SHORT"),"Elija LONG o SHORT",IF(NOT(ISNUMBER('Trades'!D48)),"Introduzca una fecha y hora de apertura válidas",IF(OR('Trades'!D48&lt;1,'Trades'!D48&gt;2958465),"Introduzca una fecha y hora de apertura válidas",IF(NOT(ISNUMBER('Trades'!E48)),"Indique una cantidad inicial positiva",IF(OR('Trades'!E48&lt;=0,'Trades'!E48&gt;1000000,ROUND('Trades'!E48,8)&lt;&gt;'Trades'!E48),"Indique una cantidad inicial positiva",IF('Trades'!F48="","Indique la unidad de cantidad",IF(AND('Trades'!I48&lt;&gt;"OPEN",'Trades'!I48&lt;&gt;"CLOSED"),"Elija OPEN o CLOSED",IF(AND('Trades'!J48&lt;&gt;"NET",'Trades'!J48&lt;&gt;"GROSS"),"Elija NET o GROSS",IF(COUNTIFS('Exits'!$B$9:$B$608,'Trades'!A48,'Exits'!$G$9:$G$608,-1)&gt;0,"Revise las salidas vinculadas",IF(D48&gt;'Trades'!E48,"La cantidad cerrada supera la inicial",IF(AND('Trades'!I48="OPEN",D48='Trades'!E48),"OPEN contradice un saldo de cantidad nulo",IF('Trades'!I48="OPEN","",IF(O48=0,"Añada un cierre en Exits",IF(D48&lt;&gt;'Trades'!E48,"CLOSED requiere cerrar toda la cantidad",IF(AND('Trades'!J48="NET",NOT(ISNUMBER('Trades'!L48))),"Introduzca el neto conciliado de toda la posición",IF(AND('Trades'!J48="NET",'Trades'!K48&lt;&gt;"YES"),"Confirme que el neto abarca toda la posición",IF(IF('Trades'!J48="NET",IF('Trades'!M48="",FALSE,IF(NOT(ISNUMBER('Trades'!M48)),TRUE,OR('Trades'!M48&lt;0,'Trades'!M48&gt;1000000000,ROUND('Trades'!M48,2)&lt;&gt;'Trades'!M48))),FALSE),"Importes: hasta 2 decimales; valor absoluto de entrada ≤ 1.000.000.000.",IF(IF('Trades'!J48="NET",IF('Trades'!N48="",FALSE,IF(NOT(ISNUMBER('Trades'!N48)),TRUE,OR('Trades'!N48&lt;0,'Trades'!N48&gt;1000000000,ROUND('Trades'!N48,2)&lt;&gt;'Trades'!N48))),FALSE),"Importes: hasta 2 decimales; valor absoluto de entrada ≤ 1.000.000.000.",IF(IF('Trades'!J48="NET",IF('Trades'!O48="",FALSE,IF(NOT(ISNUMBER('Trades'!O48)),TRUE,OR(ABS('Trades'!O48)&gt;1000000000,ROUND('Trades'!O48,2)&lt;&gt;'Trades'!O48))),FALSE),"Importes: hasta 2 decimales; valor absoluto de entrada ≤ 1.000.000.000.",IF(AND('Trades'!J48="GROSS",NOT(ISNUMBER('Trades'!M48))),"Indique la comisión, incluso si es cero",IF(AND('Trades'!J48="GROSS",'Trades'!M48&lt;0),"La comisión no puede ser negativa",IF(AND('Trades'!J48="GROSS",NOT(ISNUMBER('Trades'!N48))),"Indique otros cargos, incluso si son cero",IF(AND('Trades'!J48="GROSS",'Trades'!N48&lt;0),"Los cargos no pueden ser negativos",IF(AND('Trades'!J48="GROSS",NOT(ISNUMBER('Trades'!O48))),"Indique la financiación con signo, incluido cero",IF(AND('Trades'!J48="GROSS",NOT(ISNUMBER(F48))),"Indique el P&amp;L bruto de cada salida",IF(IF('Trades'!J48="NET",OR(ABS('Trades'!L48)&gt;1000000000,ROUND('Trades'!L48,2)&lt;&gt;'Trades'!L48),FALSE),"Importes: hasta 2 decimales; valor absoluto de entrada ≤ 1.000.000.000.",IF(IF('Trades'!J48="GROSS",OR(ABS('Trades'!M48)&gt;1000000000,ABS('Trades'!N48)&gt;1000000000,ABS('Trades'!O48)&gt;1000000000,ROUND('Trades'!M48,2)&lt;&gt;'Trades'!M48,ROUND('Trades'!N48,2)&lt;&gt;'Trades'!N48,ROUND('Trades'!O48,2)&lt;&gt;'Trades'!O48),FALSE),"Importes: hasta 2 decimales; valor absoluto de entrada ≤ 1.000.000.000.",IF(AND('Trades'!G48&lt;&gt;"",OR(NOT(ISNUMBER('Trades'!G48)),'Trades'!G48&lt;=0)),"Indique un precio positivo o deje la celda vacía",IF(AND('Trades'!H48&lt;&gt;"",OR(NOT(ISNUMBER('Trades'!H48)),'Trades'!H48&lt;=0)),"Indique un precio positivo o deje la celda vacía","")))))))))))))))))))))))))))))))))))</x:f>
      </x:c>
      <x:c r="D48" s="31"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d",ROUND(SUMIFS('Exits'!$I$9:$I$608,'Exits'!$B$9:$B$608,'Trades'!A48),8)))</x:f>
      </x:c>
      <x:c r="E48" s="32"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d",IF(OR(O48=0,COUNTIFS('Exits'!$B$9:$B$608,'Trades'!A48,'Exits'!$G$9:$G$608,-1)&gt;0),"n/d",_xlfn.MAXIFS('Exits'!$C$9:$C$608,'Exits'!$B$9:$B$608,'Trades'!A48))))</x:f>
      </x:c>
      <x:c r="F48" s="30"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n/d",IF(AND(O48&gt;0,SUMIFS('Exits'!$J$9:$J$608,'Exits'!$B$9:$B$608,'Trades'!A48)=O48),ROUND(SUMIFS('Exits'!$F$9:$F$608,'Exits'!$B$9:$B$608,'Trades'!A48),2),"n/d")))</x:f>
      </x:c>
      <x:c r="G48" s="30" t="str">
        <x:f>IF(P48=0,"",IF(K48&lt;&gt;1,"n/d",IF('Trades'!J48="NET",'Trades'!L48,ROUND(F48-'Trades'!M48-'Trades'!N48+'Trades'!O48,2))))</x:f>
      </x:c>
      <x:c r="H48" s="31" t="str">
        <x:f>IF(P48=0,"",IF(N48=1,G48/'Trades'!P48,"n/d"))</x:f>
      </x:c>
      <x:c r="I48" s="33" t="str">
        <x:f>IF(P48=0,"",IF(K48&lt;&gt;1,"Posición sin completar",IF(NOT(ISNUMBER('Trades'!P48)),"Riesgo ausente o no válido: positivo, ≤ 1.000.000.000 y hasta 2 decimales.",IF(OR('Trades'!P48&lt;=0,'Trades'!P48&gt;1000000000,ROUND('Trades'!P48,2)&lt;&gt;'Trades'!P48),"Riesgo ausente o no válido: positivo, ≤ 1.000.000.000 y hasta 2 decimales.",IF(AND('Trades'!Q48&lt;&gt;"PRICE",'Trades'!Q48&lt;&gt;"ALL_IN"),"Elija PRICE o ALL_IN",IF('Trades'!Q48&lt;&gt;'Summary'!$K$4,"Otra base seleccionada","Registrado"))))))</x:f>
      </x:c>
      <x:c r="J48" s="33" t="str">
        <x:f>IF(P48=0,"",IF('Summary'!$H$6="Revise las fechas del filtro","Revise las fechas del filtro",IF(L48=1,"Incluida",IF(K48=1,"Fuera del período","No incluida"))))</x:f>
      </x:c>
      <x:c r="K48" s="29" t="n">
        <x:f>IF(P48=0,0,IF('Trades'!I48="UNSUPPORTED",4,IF(C48&lt;&gt;"",3,IF('Trades'!I48="OPEN",2,1))))</x:f>
        <x:v>0</x:v>
      </x:c>
      <x:c r="L48" s="29" t="n">
        <x:f>IF(OR(K48&lt;&gt;1,'Summary'!$H$6="Revise las fechas del filtro"),0,IF(AND(OR('Summary'!$B$6="",E48&gt;='Summary'!$B$6),OR('Summary'!$E$6="",E48&lt;'Summary'!$E$6+1)),1,0))</x:f>
        <x:v>0</x:v>
      </x:c>
      <x:c r="M48" s="29" t="n">
        <x:f>IF(AND(L48=1,N48=1,'Trades'!Q48='Summary'!$K$4),1,0)</x:f>
        <x:v>0</x:v>
      </x:c>
      <x:c r="N48" s="29" t="n">
        <x:f>IF(K48&lt;&gt;1,0,IF(NOT(ISNUMBER('Trades'!P48)),0,IF(AND('Trades'!P48&gt;0,'Trades'!P48&lt;=1000000000,ROUND('Trades'!P48,2)='Trades'!P48,OR('Trades'!Q48="PRICE",'Trades'!Q48="ALL_IN")),1,0)))</x:f>
        <x:v>0</x:v>
      </x:c>
      <x:c r="O48" s="29" t="n">
        <x:f>IF(P48=0,0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0,COUNTIFS('Exits'!$B$9:$B$608,'Trades'!A48,'Exits'!$K$9:$K$608,1)))</x:f>
        <x:v>0</x:v>
      </x:c>
      <x:c r="P48" s="29" t="n">
        <x:f>IF(COUNTA('Trades'!A48:I48,'Trades'!K48:T48)=0,0,1)</x:f>
        <x:v>0</x:v>
      </x:c>
    </x:row>
    <x:row r="49" ht="52" customHeight="1">
      <x:c r="A49" s="29" t="str">
        <x:f>IF(P49=0,"",IF('Trades'!A49="","[Trades "&amp;ROW()&amp;"]",'Trades'!A49))</x:f>
      </x:c>
      <x:c r="B49" s="33" t="str">
        <x:f>IF(K49=0,"",CHOOSE(K49,"Completa","Abierta","Incompleta / no válida","No admitida"))</x:f>
      </x:c>
      <x:c r="C49" s="33" t="str">
        <x:f>IF(P49=0,"",IF('Trades'!I49="UNSUPPORTED","No se admiten aumentos ni inversiones de posición",IF('Trades'!A49="","Introduzca el ID de operación",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ID: texto que empiece por A–Z, hasta 64 caracteres; sin *, ?, ~, =, &lt; ni &gt;. Ejemplo: T-001.",IF(COUNTIFS('Trades'!$A$9:$A$208,'Trades'!A49)&lt;&gt;1,"ID de operación duplicado",IF('Trades'!B49="","Indique el instrumento",IF(AND('Trades'!C49&lt;&gt;"LONG",'Trades'!C49&lt;&gt;"SHORT"),"Elija LONG o SHORT",IF(NOT(ISNUMBER('Trades'!D49)),"Introduzca una fecha y hora de apertura válidas",IF(OR('Trades'!D49&lt;1,'Trades'!D49&gt;2958465),"Introduzca una fecha y hora de apertura válidas",IF(NOT(ISNUMBER('Trades'!E49)),"Indique una cantidad inicial positiva",IF(OR('Trades'!E49&lt;=0,'Trades'!E49&gt;1000000,ROUND('Trades'!E49,8)&lt;&gt;'Trades'!E49),"Indique una cantidad inicial positiva",IF('Trades'!F49="","Indique la unidad de cantidad",IF(AND('Trades'!I49&lt;&gt;"OPEN",'Trades'!I49&lt;&gt;"CLOSED"),"Elija OPEN o CLOSED",IF(AND('Trades'!J49&lt;&gt;"NET",'Trades'!J49&lt;&gt;"GROSS"),"Elija NET o GROSS",IF(COUNTIFS('Exits'!$B$9:$B$608,'Trades'!A49,'Exits'!$G$9:$G$608,-1)&gt;0,"Revise las salidas vinculadas",IF(D49&gt;'Trades'!E49,"La cantidad cerrada supera la inicial",IF(AND('Trades'!I49="OPEN",D49='Trades'!E49),"OPEN contradice un saldo de cantidad nulo",IF('Trades'!I49="OPEN","",IF(O49=0,"Añada un cierre en Exits",IF(D49&lt;&gt;'Trades'!E49,"CLOSED requiere cerrar toda la cantidad",IF(AND('Trades'!J49="NET",NOT(ISNUMBER('Trades'!L49))),"Introduzca el neto conciliado de toda la posición",IF(AND('Trades'!J49="NET",'Trades'!K49&lt;&gt;"YES"),"Confirme que el neto abarca toda la posición",IF(IF('Trades'!J49="NET",IF('Trades'!M49="",FALSE,IF(NOT(ISNUMBER('Trades'!M49)),TRUE,OR('Trades'!M49&lt;0,'Trades'!M49&gt;1000000000,ROUND('Trades'!M49,2)&lt;&gt;'Trades'!M49))),FALSE),"Importes: hasta 2 decimales; valor absoluto de entrada ≤ 1.000.000.000.",IF(IF('Trades'!J49="NET",IF('Trades'!N49="",FALSE,IF(NOT(ISNUMBER('Trades'!N49)),TRUE,OR('Trades'!N49&lt;0,'Trades'!N49&gt;1000000000,ROUND('Trades'!N49,2)&lt;&gt;'Trades'!N49))),FALSE),"Importes: hasta 2 decimales; valor absoluto de entrada ≤ 1.000.000.000.",IF(IF('Trades'!J49="NET",IF('Trades'!O49="",FALSE,IF(NOT(ISNUMBER('Trades'!O49)),TRUE,OR(ABS('Trades'!O49)&gt;1000000000,ROUND('Trades'!O49,2)&lt;&gt;'Trades'!O49))),FALSE),"Importes: hasta 2 decimales; valor absoluto de entrada ≤ 1.000.000.000.",IF(AND('Trades'!J49="GROSS",NOT(ISNUMBER('Trades'!M49))),"Indique la comisión, incluso si es cero",IF(AND('Trades'!J49="GROSS",'Trades'!M49&lt;0),"La comisión no puede ser negativa",IF(AND('Trades'!J49="GROSS",NOT(ISNUMBER('Trades'!N49))),"Indique otros cargos, incluso si son cero",IF(AND('Trades'!J49="GROSS",'Trades'!N49&lt;0),"Los cargos no pueden ser negativos",IF(AND('Trades'!J49="GROSS",NOT(ISNUMBER('Trades'!O49))),"Indique la financiación con signo, incluido cero",IF(AND('Trades'!J49="GROSS",NOT(ISNUMBER(F49))),"Indique el P&amp;L bruto de cada salida",IF(IF('Trades'!J49="NET",OR(ABS('Trades'!L49)&gt;1000000000,ROUND('Trades'!L49,2)&lt;&gt;'Trades'!L49),FALSE),"Importes: hasta 2 decimales; valor absoluto de entrada ≤ 1.000.000.000.",IF(IF('Trades'!J49="GROSS",OR(ABS('Trades'!M49)&gt;1000000000,ABS('Trades'!N49)&gt;1000000000,ABS('Trades'!O49)&gt;1000000000,ROUND('Trades'!M49,2)&lt;&gt;'Trades'!M49,ROUND('Trades'!N49,2)&lt;&gt;'Trades'!N49,ROUND('Trades'!O49,2)&lt;&gt;'Trades'!O49),FALSE),"Importes: hasta 2 decimales; valor absoluto de entrada ≤ 1.000.000.000.",IF(AND('Trades'!G49&lt;&gt;"",OR(NOT(ISNUMBER('Trades'!G49)),'Trades'!G49&lt;=0)),"Indique un precio positivo o deje la celda vacía",IF(AND('Trades'!H49&lt;&gt;"",OR(NOT(ISNUMBER('Trades'!H49)),'Trades'!H49&lt;=0)),"Indique un precio positivo o deje la celda vacía","")))))))))))))))))))))))))))))))))))</x:f>
      </x:c>
      <x:c r="D49" s="31"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d",ROUND(SUMIFS('Exits'!$I$9:$I$608,'Exits'!$B$9:$B$608,'Trades'!A49),8)))</x:f>
      </x:c>
      <x:c r="E49" s="32"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d",IF(OR(O49=0,COUNTIFS('Exits'!$B$9:$B$608,'Trades'!A49,'Exits'!$G$9:$G$608,-1)&gt;0),"n/d",_xlfn.MAXIFS('Exits'!$C$9:$C$608,'Exits'!$B$9:$B$608,'Trades'!A49))))</x:f>
      </x:c>
      <x:c r="F49" s="30"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n/d",IF(AND(O49&gt;0,SUMIFS('Exits'!$J$9:$J$608,'Exits'!$B$9:$B$608,'Trades'!A49)=O49),ROUND(SUMIFS('Exits'!$F$9:$F$608,'Exits'!$B$9:$B$608,'Trades'!A49),2),"n/d")))</x:f>
      </x:c>
      <x:c r="G49" s="30" t="str">
        <x:f>IF(P49=0,"",IF(K49&lt;&gt;1,"n/d",IF('Trades'!J49="NET",'Trades'!L49,ROUND(F49-'Trades'!M49-'Trades'!N49+'Trades'!O49,2))))</x:f>
      </x:c>
      <x:c r="H49" s="31" t="str">
        <x:f>IF(P49=0,"",IF(N49=1,G49/'Trades'!P49,"n/d"))</x:f>
      </x:c>
      <x:c r="I49" s="33" t="str">
        <x:f>IF(P49=0,"",IF(K49&lt;&gt;1,"Posición sin completar",IF(NOT(ISNUMBER('Trades'!P49)),"Riesgo ausente o no válido: positivo, ≤ 1.000.000.000 y hasta 2 decimales.",IF(OR('Trades'!P49&lt;=0,'Trades'!P49&gt;1000000000,ROUND('Trades'!P49,2)&lt;&gt;'Trades'!P49),"Riesgo ausente o no válido: positivo, ≤ 1.000.000.000 y hasta 2 decimales.",IF(AND('Trades'!Q49&lt;&gt;"PRICE",'Trades'!Q49&lt;&gt;"ALL_IN"),"Elija PRICE o ALL_IN",IF('Trades'!Q49&lt;&gt;'Summary'!$K$4,"Otra base seleccionada","Registrado"))))))</x:f>
      </x:c>
      <x:c r="J49" s="33" t="str">
        <x:f>IF(P49=0,"",IF('Summary'!$H$6="Revise las fechas del filtro","Revise las fechas del filtro",IF(L49=1,"Incluida",IF(K49=1,"Fuera del período","No incluida"))))</x:f>
      </x:c>
      <x:c r="K49" s="29" t="n">
        <x:f>IF(P49=0,0,IF('Trades'!I49="UNSUPPORTED",4,IF(C49&lt;&gt;"",3,IF('Trades'!I49="OPEN",2,1))))</x:f>
        <x:v>0</x:v>
      </x:c>
      <x:c r="L49" s="29" t="n">
        <x:f>IF(OR(K49&lt;&gt;1,'Summary'!$H$6="Revise las fechas del filtro"),0,IF(AND(OR('Summary'!$B$6="",E49&gt;='Summary'!$B$6),OR('Summary'!$E$6="",E49&lt;'Summary'!$E$6+1)),1,0))</x:f>
        <x:v>0</x:v>
      </x:c>
      <x:c r="M49" s="29" t="n">
        <x:f>IF(AND(L49=1,N49=1,'Trades'!Q49='Summary'!$K$4),1,0)</x:f>
        <x:v>0</x:v>
      </x:c>
      <x:c r="N49" s="29" t="n">
        <x:f>IF(K49&lt;&gt;1,0,IF(NOT(ISNUMBER('Trades'!P49)),0,IF(AND('Trades'!P49&gt;0,'Trades'!P49&lt;=1000000000,ROUND('Trades'!P49,2)='Trades'!P49,OR('Trades'!Q49="PRICE",'Trades'!Q49="ALL_IN")),1,0)))</x:f>
        <x:v>0</x:v>
      </x:c>
      <x:c r="O49" s="29" t="n">
        <x:f>IF(P49=0,0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0,COUNTIFS('Exits'!$B$9:$B$608,'Trades'!A49,'Exits'!$K$9:$K$608,1)))</x:f>
        <x:v>0</x:v>
      </x:c>
      <x:c r="P49" s="29" t="n">
        <x:f>IF(COUNTA('Trades'!A49:I49,'Trades'!K49:T49)=0,0,1)</x:f>
        <x:v>0</x:v>
      </x:c>
    </x:row>
    <x:row r="50" ht="52" customHeight="1">
      <x:c r="A50" s="29" t="str">
        <x:f>IF(P50=0,"",IF('Trades'!A50="","[Trades "&amp;ROW()&amp;"]",'Trades'!A50))</x:f>
      </x:c>
      <x:c r="B50" s="33" t="str">
        <x:f>IF(K50=0,"",CHOOSE(K50,"Completa","Abierta","Incompleta / no válida","No admitida"))</x:f>
      </x:c>
      <x:c r="C50" s="33" t="str">
        <x:f>IF(P50=0,"",IF('Trades'!I50="UNSUPPORTED","No se admiten aumentos ni inversiones de posición",IF('Trades'!A50="","Introduzca el ID de operación",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ID: texto que empiece por A–Z, hasta 64 caracteres; sin *, ?, ~, =, &lt; ni &gt;. Ejemplo: T-001.",IF(COUNTIFS('Trades'!$A$9:$A$208,'Trades'!A50)&lt;&gt;1,"ID de operación duplicado",IF('Trades'!B50="","Indique el instrumento",IF(AND('Trades'!C50&lt;&gt;"LONG",'Trades'!C50&lt;&gt;"SHORT"),"Elija LONG o SHORT",IF(NOT(ISNUMBER('Trades'!D50)),"Introduzca una fecha y hora de apertura válidas",IF(OR('Trades'!D50&lt;1,'Trades'!D50&gt;2958465),"Introduzca una fecha y hora de apertura válidas",IF(NOT(ISNUMBER('Trades'!E50)),"Indique una cantidad inicial positiva",IF(OR('Trades'!E50&lt;=0,'Trades'!E50&gt;1000000,ROUND('Trades'!E50,8)&lt;&gt;'Trades'!E50),"Indique una cantidad inicial positiva",IF('Trades'!F50="","Indique la unidad de cantidad",IF(AND('Trades'!I50&lt;&gt;"OPEN",'Trades'!I50&lt;&gt;"CLOSED"),"Elija OPEN o CLOSED",IF(AND('Trades'!J50&lt;&gt;"NET",'Trades'!J50&lt;&gt;"GROSS"),"Elija NET o GROSS",IF(COUNTIFS('Exits'!$B$9:$B$608,'Trades'!A50,'Exits'!$G$9:$G$608,-1)&gt;0,"Revise las salidas vinculadas",IF(D50&gt;'Trades'!E50,"La cantidad cerrada supera la inicial",IF(AND('Trades'!I50="OPEN",D50='Trades'!E50),"OPEN contradice un saldo de cantidad nulo",IF('Trades'!I50="OPEN","",IF(O50=0,"Añada un cierre en Exits",IF(D50&lt;&gt;'Trades'!E50,"CLOSED requiere cerrar toda la cantidad",IF(AND('Trades'!J50="NET",NOT(ISNUMBER('Trades'!L50))),"Introduzca el neto conciliado de toda la posición",IF(AND('Trades'!J50="NET",'Trades'!K50&lt;&gt;"YES"),"Confirme que el neto abarca toda la posición",IF(IF('Trades'!J50="NET",IF('Trades'!M50="",FALSE,IF(NOT(ISNUMBER('Trades'!M50)),TRUE,OR('Trades'!M50&lt;0,'Trades'!M50&gt;1000000000,ROUND('Trades'!M50,2)&lt;&gt;'Trades'!M50))),FALSE),"Importes: hasta 2 decimales; valor absoluto de entrada ≤ 1.000.000.000.",IF(IF('Trades'!J50="NET",IF('Trades'!N50="",FALSE,IF(NOT(ISNUMBER('Trades'!N50)),TRUE,OR('Trades'!N50&lt;0,'Trades'!N50&gt;1000000000,ROUND('Trades'!N50,2)&lt;&gt;'Trades'!N50))),FALSE),"Importes: hasta 2 decimales; valor absoluto de entrada ≤ 1.000.000.000.",IF(IF('Trades'!J50="NET",IF('Trades'!O50="",FALSE,IF(NOT(ISNUMBER('Trades'!O50)),TRUE,OR(ABS('Trades'!O50)&gt;1000000000,ROUND('Trades'!O50,2)&lt;&gt;'Trades'!O50))),FALSE),"Importes: hasta 2 decimales; valor absoluto de entrada ≤ 1.000.000.000.",IF(AND('Trades'!J50="GROSS",NOT(ISNUMBER('Trades'!M50))),"Indique la comisión, incluso si es cero",IF(AND('Trades'!J50="GROSS",'Trades'!M50&lt;0),"La comisión no puede ser negativa",IF(AND('Trades'!J50="GROSS",NOT(ISNUMBER('Trades'!N50))),"Indique otros cargos, incluso si son cero",IF(AND('Trades'!J50="GROSS",'Trades'!N50&lt;0),"Los cargos no pueden ser negativos",IF(AND('Trades'!J50="GROSS",NOT(ISNUMBER('Trades'!O50))),"Indique la financiación con signo, incluido cero",IF(AND('Trades'!J50="GROSS",NOT(ISNUMBER(F50))),"Indique el P&amp;L bruto de cada salida",IF(IF('Trades'!J50="NET",OR(ABS('Trades'!L50)&gt;1000000000,ROUND('Trades'!L50,2)&lt;&gt;'Trades'!L50),FALSE),"Importes: hasta 2 decimales; valor absoluto de entrada ≤ 1.000.000.000.",IF(IF('Trades'!J50="GROSS",OR(ABS('Trades'!M50)&gt;1000000000,ABS('Trades'!N50)&gt;1000000000,ABS('Trades'!O50)&gt;1000000000,ROUND('Trades'!M50,2)&lt;&gt;'Trades'!M50,ROUND('Trades'!N50,2)&lt;&gt;'Trades'!N50,ROUND('Trades'!O50,2)&lt;&gt;'Trades'!O50),FALSE),"Importes: hasta 2 decimales; valor absoluto de entrada ≤ 1.000.000.000.",IF(AND('Trades'!G50&lt;&gt;"",OR(NOT(ISNUMBER('Trades'!G50)),'Trades'!G50&lt;=0)),"Indique un precio positivo o deje la celda vacía",IF(AND('Trades'!H50&lt;&gt;"",OR(NOT(ISNUMBER('Trades'!H50)),'Trades'!H50&lt;=0)),"Indique un precio positivo o deje la celda vacía","")))))))))))))))))))))))))))))))))))</x:f>
      </x:c>
      <x:c r="D50" s="31"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d",ROUND(SUMIFS('Exits'!$I$9:$I$608,'Exits'!$B$9:$B$608,'Trades'!A50),8)))</x:f>
      </x:c>
      <x:c r="E50" s="32"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d",IF(OR(O50=0,COUNTIFS('Exits'!$B$9:$B$608,'Trades'!A50,'Exits'!$G$9:$G$608,-1)&gt;0),"n/d",_xlfn.MAXIFS('Exits'!$C$9:$C$608,'Exits'!$B$9:$B$608,'Trades'!A50))))</x:f>
      </x:c>
      <x:c r="F50" s="30"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n/d",IF(AND(O50&gt;0,SUMIFS('Exits'!$J$9:$J$608,'Exits'!$B$9:$B$608,'Trades'!A50)=O50),ROUND(SUMIFS('Exits'!$F$9:$F$608,'Exits'!$B$9:$B$608,'Trades'!A50),2),"n/d")))</x:f>
      </x:c>
      <x:c r="G50" s="30" t="str">
        <x:f>IF(P50=0,"",IF(K50&lt;&gt;1,"n/d",IF('Trades'!J50="NET",'Trades'!L50,ROUND(F50-'Trades'!M50-'Trades'!N50+'Trades'!O50,2))))</x:f>
      </x:c>
      <x:c r="H50" s="31" t="str">
        <x:f>IF(P50=0,"",IF(N50=1,G50/'Trades'!P50,"n/d"))</x:f>
      </x:c>
      <x:c r="I50" s="33" t="str">
        <x:f>IF(P50=0,"",IF(K50&lt;&gt;1,"Posición sin completar",IF(NOT(ISNUMBER('Trades'!P50)),"Riesgo ausente o no válido: positivo, ≤ 1.000.000.000 y hasta 2 decimales.",IF(OR('Trades'!P50&lt;=0,'Trades'!P50&gt;1000000000,ROUND('Trades'!P50,2)&lt;&gt;'Trades'!P50),"Riesgo ausente o no válido: positivo, ≤ 1.000.000.000 y hasta 2 decimales.",IF(AND('Trades'!Q50&lt;&gt;"PRICE",'Trades'!Q50&lt;&gt;"ALL_IN"),"Elija PRICE o ALL_IN",IF('Trades'!Q50&lt;&gt;'Summary'!$K$4,"Otra base seleccionada","Registrado"))))))</x:f>
      </x:c>
      <x:c r="J50" s="33" t="str">
        <x:f>IF(P50=0,"",IF('Summary'!$H$6="Revise las fechas del filtro","Revise las fechas del filtro",IF(L50=1,"Incluida",IF(K50=1,"Fuera del período","No incluida"))))</x:f>
      </x:c>
      <x:c r="K50" s="29" t="n">
        <x:f>IF(P50=0,0,IF('Trades'!I50="UNSUPPORTED",4,IF(C50&lt;&gt;"",3,IF('Trades'!I50="OPEN",2,1))))</x:f>
        <x:v>0</x:v>
      </x:c>
      <x:c r="L50" s="29" t="n">
        <x:f>IF(OR(K50&lt;&gt;1,'Summary'!$H$6="Revise las fechas del filtro"),0,IF(AND(OR('Summary'!$B$6="",E50&gt;='Summary'!$B$6),OR('Summary'!$E$6="",E50&lt;'Summary'!$E$6+1)),1,0))</x:f>
        <x:v>0</x:v>
      </x:c>
      <x:c r="M50" s="29" t="n">
        <x:f>IF(AND(L50=1,N50=1,'Trades'!Q50='Summary'!$K$4),1,0)</x:f>
        <x:v>0</x:v>
      </x:c>
      <x:c r="N50" s="29" t="n">
        <x:f>IF(K50&lt;&gt;1,0,IF(NOT(ISNUMBER('Trades'!P50)),0,IF(AND('Trades'!P50&gt;0,'Trades'!P50&lt;=1000000000,ROUND('Trades'!P50,2)='Trades'!P50,OR('Trades'!Q50="PRICE",'Trades'!Q50="ALL_IN")),1,0)))</x:f>
        <x:v>0</x:v>
      </x:c>
      <x:c r="O50" s="29" t="n">
        <x:f>IF(P50=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0,COUNTIFS('Exits'!$B$9:$B$608,'Trades'!A50,'Exits'!$K$9:$K$608,1)))</x:f>
        <x:v>0</x:v>
      </x:c>
      <x:c r="P50" s="29" t="n">
        <x:f>IF(COUNTA('Trades'!A50:I50,'Trades'!K50:T50)=0,0,1)</x:f>
        <x:v>0</x:v>
      </x:c>
    </x:row>
    <x:row r="51" ht="52" customHeight="1">
      <x:c r="A51" s="29" t="str">
        <x:f>IF(P51=0,"",IF('Trades'!A51="","[Trades "&amp;ROW()&amp;"]",'Trades'!A51))</x:f>
      </x:c>
      <x:c r="B51" s="33" t="str">
        <x:f>IF(K51=0,"",CHOOSE(K51,"Completa","Abierta","Incompleta / no válida","No admitida"))</x:f>
      </x:c>
      <x:c r="C51" s="33" t="str">
        <x:f>IF(P51=0,"",IF('Trades'!I51="UNSUPPORTED","No se admiten aumentos ni inversiones de posición",IF('Trades'!A51="","Introduzca el ID de operación",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ID: texto que empiece por A–Z, hasta 64 caracteres; sin *, ?, ~, =, &lt; ni &gt;. Ejemplo: T-001.",IF(COUNTIFS('Trades'!$A$9:$A$208,'Trades'!A51)&lt;&gt;1,"ID de operación duplicado",IF('Trades'!B51="","Indique el instrumento",IF(AND('Trades'!C51&lt;&gt;"LONG",'Trades'!C51&lt;&gt;"SHORT"),"Elija LONG o SHORT",IF(NOT(ISNUMBER('Trades'!D51)),"Introduzca una fecha y hora de apertura válidas",IF(OR('Trades'!D51&lt;1,'Trades'!D51&gt;2958465),"Introduzca una fecha y hora de apertura válidas",IF(NOT(ISNUMBER('Trades'!E51)),"Indique una cantidad inicial positiva",IF(OR('Trades'!E51&lt;=0,'Trades'!E51&gt;1000000,ROUND('Trades'!E51,8)&lt;&gt;'Trades'!E51),"Indique una cantidad inicial positiva",IF('Trades'!F51="","Indique la unidad de cantidad",IF(AND('Trades'!I51&lt;&gt;"OPEN",'Trades'!I51&lt;&gt;"CLOSED"),"Elija OPEN o CLOSED",IF(AND('Trades'!J51&lt;&gt;"NET",'Trades'!J51&lt;&gt;"GROSS"),"Elija NET o GROSS",IF(COUNTIFS('Exits'!$B$9:$B$608,'Trades'!A51,'Exits'!$G$9:$G$608,-1)&gt;0,"Revise las salidas vinculadas",IF(D51&gt;'Trades'!E51,"La cantidad cerrada supera la inicial",IF(AND('Trades'!I51="OPEN",D51='Trades'!E51),"OPEN contradice un saldo de cantidad nulo",IF('Trades'!I51="OPEN","",IF(O51=0,"Añada un cierre en Exits",IF(D51&lt;&gt;'Trades'!E51,"CLOSED requiere cerrar toda la cantidad",IF(AND('Trades'!J51="NET",NOT(ISNUMBER('Trades'!L51))),"Introduzca el neto conciliado de toda la posición",IF(AND('Trades'!J51="NET",'Trades'!K51&lt;&gt;"YES"),"Confirme que el neto abarca toda la posición",IF(IF('Trades'!J51="NET",IF('Trades'!M51="",FALSE,IF(NOT(ISNUMBER('Trades'!M51)),TRUE,OR('Trades'!M51&lt;0,'Trades'!M51&gt;1000000000,ROUND('Trades'!M51,2)&lt;&gt;'Trades'!M51))),FALSE),"Importes: hasta 2 decimales; valor absoluto de entrada ≤ 1.000.000.000.",IF(IF('Trades'!J51="NET",IF('Trades'!N51="",FALSE,IF(NOT(ISNUMBER('Trades'!N51)),TRUE,OR('Trades'!N51&lt;0,'Trades'!N51&gt;1000000000,ROUND('Trades'!N51,2)&lt;&gt;'Trades'!N51))),FALSE),"Importes: hasta 2 decimales; valor absoluto de entrada ≤ 1.000.000.000.",IF(IF('Trades'!J51="NET",IF('Trades'!O51="",FALSE,IF(NOT(ISNUMBER('Trades'!O51)),TRUE,OR(ABS('Trades'!O51)&gt;1000000000,ROUND('Trades'!O51,2)&lt;&gt;'Trades'!O51))),FALSE),"Importes: hasta 2 decimales; valor absoluto de entrada ≤ 1.000.000.000.",IF(AND('Trades'!J51="GROSS",NOT(ISNUMBER('Trades'!M51))),"Indique la comisión, incluso si es cero",IF(AND('Trades'!J51="GROSS",'Trades'!M51&lt;0),"La comisión no puede ser negativa",IF(AND('Trades'!J51="GROSS",NOT(ISNUMBER('Trades'!N51))),"Indique otros cargos, incluso si son cero",IF(AND('Trades'!J51="GROSS",'Trades'!N51&lt;0),"Los cargos no pueden ser negativos",IF(AND('Trades'!J51="GROSS",NOT(ISNUMBER('Trades'!O51))),"Indique la financiación con signo, incluido cero",IF(AND('Trades'!J51="GROSS",NOT(ISNUMBER(F51))),"Indique el P&amp;L bruto de cada salida",IF(IF('Trades'!J51="NET",OR(ABS('Trades'!L51)&gt;1000000000,ROUND('Trades'!L51,2)&lt;&gt;'Trades'!L51),FALSE),"Importes: hasta 2 decimales; valor absoluto de entrada ≤ 1.000.000.000.",IF(IF('Trades'!J51="GROSS",OR(ABS('Trades'!M51)&gt;1000000000,ABS('Trades'!N51)&gt;1000000000,ABS('Trades'!O51)&gt;1000000000,ROUND('Trades'!M51,2)&lt;&gt;'Trades'!M51,ROUND('Trades'!N51,2)&lt;&gt;'Trades'!N51,ROUND('Trades'!O51,2)&lt;&gt;'Trades'!O51),FALSE),"Importes: hasta 2 decimales; valor absoluto de entrada ≤ 1.000.000.000.",IF(AND('Trades'!G51&lt;&gt;"",OR(NOT(ISNUMBER('Trades'!G51)),'Trades'!G51&lt;=0)),"Indique un precio positivo o deje la celda vacía",IF(AND('Trades'!H51&lt;&gt;"",OR(NOT(ISNUMBER('Trades'!H51)),'Trades'!H51&lt;=0)),"Indique un precio positivo o deje la celda vacía","")))))))))))))))))))))))))))))))))))</x:f>
      </x:c>
      <x:c r="D51" s="31"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d",ROUND(SUMIFS('Exits'!$I$9:$I$608,'Exits'!$B$9:$B$608,'Trades'!A51),8)))</x:f>
      </x:c>
      <x:c r="E51" s="32"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d",IF(OR(O51=0,COUNTIFS('Exits'!$B$9:$B$608,'Trades'!A51,'Exits'!$G$9:$G$608,-1)&gt;0),"n/d",_xlfn.MAXIFS('Exits'!$C$9:$C$608,'Exits'!$B$9:$B$608,'Trades'!A51))))</x:f>
      </x:c>
      <x:c r="F51" s="30"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n/d",IF(AND(O51&gt;0,SUMIFS('Exits'!$J$9:$J$608,'Exits'!$B$9:$B$608,'Trades'!A51)=O51),ROUND(SUMIFS('Exits'!$F$9:$F$608,'Exits'!$B$9:$B$608,'Trades'!A51),2),"n/d")))</x:f>
      </x:c>
      <x:c r="G51" s="30" t="str">
        <x:f>IF(P51=0,"",IF(K51&lt;&gt;1,"n/d",IF('Trades'!J51="NET",'Trades'!L51,ROUND(F51-'Trades'!M51-'Trades'!N51+'Trades'!O51,2))))</x:f>
      </x:c>
      <x:c r="H51" s="31" t="str">
        <x:f>IF(P51=0,"",IF(N51=1,G51/'Trades'!P51,"n/d"))</x:f>
      </x:c>
      <x:c r="I51" s="33" t="str">
        <x:f>IF(P51=0,"",IF(K51&lt;&gt;1,"Posición sin completar",IF(NOT(ISNUMBER('Trades'!P51)),"Riesgo ausente o no válido: positivo, ≤ 1.000.000.000 y hasta 2 decimales.",IF(OR('Trades'!P51&lt;=0,'Trades'!P51&gt;1000000000,ROUND('Trades'!P51,2)&lt;&gt;'Trades'!P51),"Riesgo ausente o no válido: positivo, ≤ 1.000.000.000 y hasta 2 decimales.",IF(AND('Trades'!Q51&lt;&gt;"PRICE",'Trades'!Q51&lt;&gt;"ALL_IN"),"Elija PRICE o ALL_IN",IF('Trades'!Q51&lt;&gt;'Summary'!$K$4,"Otra base seleccionada","Registrado"))))))</x:f>
      </x:c>
      <x:c r="J51" s="33" t="str">
        <x:f>IF(P51=0,"",IF('Summary'!$H$6="Revise las fechas del filtro","Revise las fechas del filtro",IF(L51=1,"Incluida",IF(K51=1,"Fuera del período","No incluida"))))</x:f>
      </x:c>
      <x:c r="K51" s="29" t="n">
        <x:f>IF(P51=0,0,IF('Trades'!I51="UNSUPPORTED",4,IF(C51&lt;&gt;"",3,IF('Trades'!I51="OPEN",2,1))))</x:f>
        <x:v>0</x:v>
      </x:c>
      <x:c r="L51" s="29" t="n">
        <x:f>IF(OR(K51&lt;&gt;1,'Summary'!$H$6="Revise las fechas del filtro"),0,IF(AND(OR('Summary'!$B$6="",E51&gt;='Summary'!$B$6),OR('Summary'!$E$6="",E51&lt;'Summary'!$E$6+1)),1,0))</x:f>
        <x:v>0</x:v>
      </x:c>
      <x:c r="M51" s="29" t="n">
        <x:f>IF(AND(L51=1,N51=1,'Trades'!Q51='Summary'!$K$4),1,0)</x:f>
        <x:v>0</x:v>
      </x:c>
      <x:c r="N51" s="29" t="n">
        <x:f>IF(K51&lt;&gt;1,0,IF(NOT(ISNUMBER('Trades'!P51)),0,IF(AND('Trades'!P51&gt;0,'Trades'!P51&lt;=1000000000,ROUND('Trades'!P51,2)='Trades'!P51,OR('Trades'!Q51="PRICE",'Trades'!Q51="ALL_IN")),1,0)))</x:f>
        <x:v>0</x:v>
      </x:c>
      <x:c r="O51" s="29" t="n">
        <x:f>IF(P51=0,0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0,COUNTIFS('Exits'!$B$9:$B$608,'Trades'!A51,'Exits'!$K$9:$K$608,1)))</x:f>
        <x:v>0</x:v>
      </x:c>
      <x:c r="P51" s="29" t="n">
        <x:f>IF(COUNTA('Trades'!A51:I51,'Trades'!K51:T51)=0,0,1)</x:f>
        <x:v>0</x:v>
      </x:c>
    </x:row>
    <x:row r="52" ht="52" customHeight="1">
      <x:c r="A52" s="29" t="str">
        <x:f>IF(P52=0,"",IF('Trades'!A52="","[Trades "&amp;ROW()&amp;"]",'Trades'!A52))</x:f>
      </x:c>
      <x:c r="B52" s="33" t="str">
        <x:f>IF(K52=0,"",CHOOSE(K52,"Completa","Abierta","Incompleta / no válida","No admitida"))</x:f>
      </x:c>
      <x:c r="C52" s="33" t="str">
        <x:f>IF(P52=0,"",IF('Trades'!I52="UNSUPPORTED","No se admiten aumentos ni inversiones de posición",IF('Trades'!A52="","Introduzca el ID de operación",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ID: texto que empiece por A–Z, hasta 64 caracteres; sin *, ?, ~, =, &lt; ni &gt;. Ejemplo: T-001.",IF(COUNTIFS('Trades'!$A$9:$A$208,'Trades'!A52)&lt;&gt;1,"ID de operación duplicado",IF('Trades'!B52="","Indique el instrumento",IF(AND('Trades'!C52&lt;&gt;"LONG",'Trades'!C52&lt;&gt;"SHORT"),"Elija LONG o SHORT",IF(NOT(ISNUMBER('Trades'!D52)),"Introduzca una fecha y hora de apertura válidas",IF(OR('Trades'!D52&lt;1,'Trades'!D52&gt;2958465),"Introduzca una fecha y hora de apertura válidas",IF(NOT(ISNUMBER('Trades'!E52)),"Indique una cantidad inicial positiva",IF(OR('Trades'!E52&lt;=0,'Trades'!E52&gt;1000000,ROUND('Trades'!E52,8)&lt;&gt;'Trades'!E52),"Indique una cantidad inicial positiva",IF('Trades'!F52="","Indique la unidad de cantidad",IF(AND('Trades'!I52&lt;&gt;"OPEN",'Trades'!I52&lt;&gt;"CLOSED"),"Elija OPEN o CLOSED",IF(AND('Trades'!J52&lt;&gt;"NET",'Trades'!J52&lt;&gt;"GROSS"),"Elija NET o GROSS",IF(COUNTIFS('Exits'!$B$9:$B$608,'Trades'!A52,'Exits'!$G$9:$G$608,-1)&gt;0,"Revise las salidas vinculadas",IF(D52&gt;'Trades'!E52,"La cantidad cerrada supera la inicial",IF(AND('Trades'!I52="OPEN",D52='Trades'!E52),"OPEN contradice un saldo de cantidad nulo",IF('Trades'!I52="OPEN","",IF(O52=0,"Añada un cierre en Exits",IF(D52&lt;&gt;'Trades'!E52,"CLOSED requiere cerrar toda la cantidad",IF(AND('Trades'!J52="NET",NOT(ISNUMBER('Trades'!L52))),"Introduzca el neto conciliado de toda la posición",IF(AND('Trades'!J52="NET",'Trades'!K52&lt;&gt;"YES"),"Confirme que el neto abarca toda la posición",IF(IF('Trades'!J52="NET",IF('Trades'!M52="",FALSE,IF(NOT(ISNUMBER('Trades'!M52)),TRUE,OR('Trades'!M52&lt;0,'Trades'!M52&gt;1000000000,ROUND('Trades'!M52,2)&lt;&gt;'Trades'!M52))),FALSE),"Importes: hasta 2 decimales; valor absoluto de entrada ≤ 1.000.000.000.",IF(IF('Trades'!J52="NET",IF('Trades'!N52="",FALSE,IF(NOT(ISNUMBER('Trades'!N52)),TRUE,OR('Trades'!N52&lt;0,'Trades'!N52&gt;1000000000,ROUND('Trades'!N52,2)&lt;&gt;'Trades'!N52))),FALSE),"Importes: hasta 2 decimales; valor absoluto de entrada ≤ 1.000.000.000.",IF(IF('Trades'!J52="NET",IF('Trades'!O52="",FALSE,IF(NOT(ISNUMBER('Trades'!O52)),TRUE,OR(ABS('Trades'!O52)&gt;1000000000,ROUND('Trades'!O52,2)&lt;&gt;'Trades'!O52))),FALSE),"Importes: hasta 2 decimales; valor absoluto de entrada ≤ 1.000.000.000.",IF(AND('Trades'!J52="GROSS",NOT(ISNUMBER('Trades'!M52))),"Indique la comisión, incluso si es cero",IF(AND('Trades'!J52="GROSS",'Trades'!M52&lt;0),"La comisión no puede ser negativa",IF(AND('Trades'!J52="GROSS",NOT(ISNUMBER('Trades'!N52))),"Indique otros cargos, incluso si son cero",IF(AND('Trades'!J52="GROSS",'Trades'!N52&lt;0),"Los cargos no pueden ser negativos",IF(AND('Trades'!J52="GROSS",NOT(ISNUMBER('Trades'!O52))),"Indique la financiación con signo, incluido cero",IF(AND('Trades'!J52="GROSS",NOT(ISNUMBER(F52))),"Indique el P&amp;L bruto de cada salida",IF(IF('Trades'!J52="NET",OR(ABS('Trades'!L52)&gt;1000000000,ROUND('Trades'!L52,2)&lt;&gt;'Trades'!L52),FALSE),"Importes: hasta 2 decimales; valor absoluto de entrada ≤ 1.000.000.000.",IF(IF('Trades'!J52="GROSS",OR(ABS('Trades'!M52)&gt;1000000000,ABS('Trades'!N52)&gt;1000000000,ABS('Trades'!O52)&gt;1000000000,ROUND('Trades'!M52,2)&lt;&gt;'Trades'!M52,ROUND('Trades'!N52,2)&lt;&gt;'Trades'!N52,ROUND('Trades'!O52,2)&lt;&gt;'Trades'!O52),FALSE),"Importes: hasta 2 decimales; valor absoluto de entrada ≤ 1.000.000.000.",IF(AND('Trades'!G52&lt;&gt;"",OR(NOT(ISNUMBER('Trades'!G52)),'Trades'!G52&lt;=0)),"Indique un precio positivo o deje la celda vacía",IF(AND('Trades'!H52&lt;&gt;"",OR(NOT(ISNUMBER('Trades'!H52)),'Trades'!H52&lt;=0)),"Indique un precio positivo o deje la celda vacía","")))))))))))))))))))))))))))))))))))</x:f>
      </x:c>
      <x:c r="D52" s="31"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d",ROUND(SUMIFS('Exits'!$I$9:$I$608,'Exits'!$B$9:$B$608,'Trades'!A52),8)))</x:f>
      </x:c>
      <x:c r="E52" s="32"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d",IF(OR(O52=0,COUNTIFS('Exits'!$B$9:$B$608,'Trades'!A52,'Exits'!$G$9:$G$608,-1)&gt;0),"n/d",_xlfn.MAXIFS('Exits'!$C$9:$C$608,'Exits'!$B$9:$B$608,'Trades'!A52))))</x:f>
      </x:c>
      <x:c r="F52" s="30"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n/d",IF(AND(O52&gt;0,SUMIFS('Exits'!$J$9:$J$608,'Exits'!$B$9:$B$608,'Trades'!A52)=O52),ROUND(SUMIFS('Exits'!$F$9:$F$608,'Exits'!$B$9:$B$608,'Trades'!A52),2),"n/d")))</x:f>
      </x:c>
      <x:c r="G52" s="30" t="str">
        <x:f>IF(P52=0,"",IF(K52&lt;&gt;1,"n/d",IF('Trades'!J52="NET",'Trades'!L52,ROUND(F52-'Trades'!M52-'Trades'!N52+'Trades'!O52,2))))</x:f>
      </x:c>
      <x:c r="H52" s="31" t="str">
        <x:f>IF(P52=0,"",IF(N52=1,G52/'Trades'!P52,"n/d"))</x:f>
      </x:c>
      <x:c r="I52" s="33" t="str">
        <x:f>IF(P52=0,"",IF(K52&lt;&gt;1,"Posición sin completar",IF(NOT(ISNUMBER('Trades'!P52)),"Riesgo ausente o no válido: positivo, ≤ 1.000.000.000 y hasta 2 decimales.",IF(OR('Trades'!P52&lt;=0,'Trades'!P52&gt;1000000000,ROUND('Trades'!P52,2)&lt;&gt;'Trades'!P52),"Riesgo ausente o no válido: positivo, ≤ 1.000.000.000 y hasta 2 decimales.",IF(AND('Trades'!Q52&lt;&gt;"PRICE",'Trades'!Q52&lt;&gt;"ALL_IN"),"Elija PRICE o ALL_IN",IF('Trades'!Q52&lt;&gt;'Summary'!$K$4,"Otra base seleccionada","Registrado"))))))</x:f>
      </x:c>
      <x:c r="J52" s="33" t="str">
        <x:f>IF(P52=0,"",IF('Summary'!$H$6="Revise las fechas del filtro","Revise las fechas del filtro",IF(L52=1,"Incluida",IF(K52=1,"Fuera del período","No incluida"))))</x:f>
      </x:c>
      <x:c r="K52" s="29" t="n">
        <x:f>IF(P52=0,0,IF('Trades'!I52="UNSUPPORTED",4,IF(C52&lt;&gt;"",3,IF('Trades'!I52="OPEN",2,1))))</x:f>
        <x:v>0</x:v>
      </x:c>
      <x:c r="L52" s="29" t="n">
        <x:f>IF(OR(K52&lt;&gt;1,'Summary'!$H$6="Revise las fechas del filtro"),0,IF(AND(OR('Summary'!$B$6="",E52&gt;='Summary'!$B$6),OR('Summary'!$E$6="",E52&lt;'Summary'!$E$6+1)),1,0))</x:f>
        <x:v>0</x:v>
      </x:c>
      <x:c r="M52" s="29" t="n">
        <x:f>IF(AND(L52=1,N52=1,'Trades'!Q52='Summary'!$K$4),1,0)</x:f>
        <x:v>0</x:v>
      </x:c>
      <x:c r="N52" s="29" t="n">
        <x:f>IF(K52&lt;&gt;1,0,IF(NOT(ISNUMBER('Trades'!P52)),0,IF(AND('Trades'!P52&gt;0,'Trades'!P52&lt;=1000000000,ROUND('Trades'!P52,2)='Trades'!P52,OR('Trades'!Q52="PRICE",'Trades'!Q52="ALL_IN")),1,0)))</x:f>
        <x:v>0</x:v>
      </x:c>
      <x:c r="O52" s="29" t="n">
        <x:f>IF(P52=0,0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0,COUNTIFS('Exits'!$B$9:$B$608,'Trades'!A52,'Exits'!$K$9:$K$608,1)))</x:f>
        <x:v>0</x:v>
      </x:c>
      <x:c r="P52" s="29" t="n">
        <x:f>IF(COUNTA('Trades'!A52:I52,'Trades'!K52:T52)=0,0,1)</x:f>
        <x:v>0</x:v>
      </x:c>
    </x:row>
    <x:row r="53" ht="52" customHeight="1">
      <x:c r="A53" s="29" t="str">
        <x:f>IF(P53=0,"",IF('Trades'!A53="","[Trades "&amp;ROW()&amp;"]",'Trades'!A53))</x:f>
      </x:c>
      <x:c r="B53" s="33" t="str">
        <x:f>IF(K53=0,"",CHOOSE(K53,"Completa","Abierta","Incompleta / no válida","No admitida"))</x:f>
      </x:c>
      <x:c r="C53" s="33" t="str">
        <x:f>IF(P53=0,"",IF('Trades'!I53="UNSUPPORTED","No se admiten aumentos ni inversiones de posición",IF('Trades'!A53="","Introduzca el ID de operación",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ID: texto que empiece por A–Z, hasta 64 caracteres; sin *, ?, ~, =, &lt; ni &gt;. Ejemplo: T-001.",IF(COUNTIFS('Trades'!$A$9:$A$208,'Trades'!A53)&lt;&gt;1,"ID de operación duplicado",IF('Trades'!B53="","Indique el instrumento",IF(AND('Trades'!C53&lt;&gt;"LONG",'Trades'!C53&lt;&gt;"SHORT"),"Elija LONG o SHORT",IF(NOT(ISNUMBER('Trades'!D53)),"Introduzca una fecha y hora de apertura válidas",IF(OR('Trades'!D53&lt;1,'Trades'!D53&gt;2958465),"Introduzca una fecha y hora de apertura válidas",IF(NOT(ISNUMBER('Trades'!E53)),"Indique una cantidad inicial positiva",IF(OR('Trades'!E53&lt;=0,'Trades'!E53&gt;1000000,ROUND('Trades'!E53,8)&lt;&gt;'Trades'!E53),"Indique una cantidad inicial positiva",IF('Trades'!F53="","Indique la unidad de cantidad",IF(AND('Trades'!I53&lt;&gt;"OPEN",'Trades'!I53&lt;&gt;"CLOSED"),"Elija OPEN o CLOSED",IF(AND('Trades'!J53&lt;&gt;"NET",'Trades'!J53&lt;&gt;"GROSS"),"Elija NET o GROSS",IF(COUNTIFS('Exits'!$B$9:$B$608,'Trades'!A53,'Exits'!$G$9:$G$608,-1)&gt;0,"Revise las salidas vinculadas",IF(D53&gt;'Trades'!E53,"La cantidad cerrada supera la inicial",IF(AND('Trades'!I53="OPEN",D53='Trades'!E53),"OPEN contradice un saldo de cantidad nulo",IF('Trades'!I53="OPEN","",IF(O53=0,"Añada un cierre en Exits",IF(D53&lt;&gt;'Trades'!E53,"CLOSED requiere cerrar toda la cantidad",IF(AND('Trades'!J53="NET",NOT(ISNUMBER('Trades'!L53))),"Introduzca el neto conciliado de toda la posición",IF(AND('Trades'!J53="NET",'Trades'!K53&lt;&gt;"YES"),"Confirme que el neto abarca toda la posición",IF(IF('Trades'!J53="NET",IF('Trades'!M53="",FALSE,IF(NOT(ISNUMBER('Trades'!M53)),TRUE,OR('Trades'!M53&lt;0,'Trades'!M53&gt;1000000000,ROUND('Trades'!M53,2)&lt;&gt;'Trades'!M53))),FALSE),"Importes: hasta 2 decimales; valor absoluto de entrada ≤ 1.000.000.000.",IF(IF('Trades'!J53="NET",IF('Trades'!N53="",FALSE,IF(NOT(ISNUMBER('Trades'!N53)),TRUE,OR('Trades'!N53&lt;0,'Trades'!N53&gt;1000000000,ROUND('Trades'!N53,2)&lt;&gt;'Trades'!N53))),FALSE),"Importes: hasta 2 decimales; valor absoluto de entrada ≤ 1.000.000.000.",IF(IF('Trades'!J53="NET",IF('Trades'!O53="",FALSE,IF(NOT(ISNUMBER('Trades'!O53)),TRUE,OR(ABS('Trades'!O53)&gt;1000000000,ROUND('Trades'!O53,2)&lt;&gt;'Trades'!O53))),FALSE),"Importes: hasta 2 decimales; valor absoluto de entrada ≤ 1.000.000.000.",IF(AND('Trades'!J53="GROSS",NOT(ISNUMBER('Trades'!M53))),"Indique la comisión, incluso si es cero",IF(AND('Trades'!J53="GROSS",'Trades'!M53&lt;0),"La comisión no puede ser negativa",IF(AND('Trades'!J53="GROSS",NOT(ISNUMBER('Trades'!N53))),"Indique otros cargos, incluso si son cero",IF(AND('Trades'!J53="GROSS",'Trades'!N53&lt;0),"Los cargos no pueden ser negativos",IF(AND('Trades'!J53="GROSS",NOT(ISNUMBER('Trades'!O53))),"Indique la financiación con signo, incluido cero",IF(AND('Trades'!J53="GROSS",NOT(ISNUMBER(F53))),"Indique el P&amp;L bruto de cada salida",IF(IF('Trades'!J53="NET",OR(ABS('Trades'!L53)&gt;1000000000,ROUND('Trades'!L53,2)&lt;&gt;'Trades'!L53),FALSE),"Importes: hasta 2 decimales; valor absoluto de entrada ≤ 1.000.000.000.",IF(IF('Trades'!J53="GROSS",OR(ABS('Trades'!M53)&gt;1000000000,ABS('Trades'!N53)&gt;1000000000,ABS('Trades'!O53)&gt;1000000000,ROUND('Trades'!M53,2)&lt;&gt;'Trades'!M53,ROUND('Trades'!N53,2)&lt;&gt;'Trades'!N53,ROUND('Trades'!O53,2)&lt;&gt;'Trades'!O53),FALSE),"Importes: hasta 2 decimales; valor absoluto de entrada ≤ 1.000.000.000.",IF(AND('Trades'!G53&lt;&gt;"",OR(NOT(ISNUMBER('Trades'!G53)),'Trades'!G53&lt;=0)),"Indique un precio positivo o deje la celda vacía",IF(AND('Trades'!H53&lt;&gt;"",OR(NOT(ISNUMBER('Trades'!H53)),'Trades'!H53&lt;=0)),"Indique un precio positivo o deje la celda vacía","")))))))))))))))))))))))))))))))))))</x:f>
      </x:c>
      <x:c r="D53" s="31"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d",ROUND(SUMIFS('Exits'!$I$9:$I$608,'Exits'!$B$9:$B$608,'Trades'!A53),8)))</x:f>
      </x:c>
      <x:c r="E53" s="32"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d",IF(OR(O53=0,COUNTIFS('Exits'!$B$9:$B$608,'Trades'!A53,'Exits'!$G$9:$G$608,-1)&gt;0),"n/d",_xlfn.MAXIFS('Exits'!$C$9:$C$608,'Exits'!$B$9:$B$608,'Trades'!A53))))</x:f>
      </x:c>
      <x:c r="F53" s="30"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n/d",IF(AND(O53&gt;0,SUMIFS('Exits'!$J$9:$J$608,'Exits'!$B$9:$B$608,'Trades'!A53)=O53),ROUND(SUMIFS('Exits'!$F$9:$F$608,'Exits'!$B$9:$B$608,'Trades'!A53),2),"n/d")))</x:f>
      </x:c>
      <x:c r="G53" s="30" t="str">
        <x:f>IF(P53=0,"",IF(K53&lt;&gt;1,"n/d",IF('Trades'!J53="NET",'Trades'!L53,ROUND(F53-'Trades'!M53-'Trades'!N53+'Trades'!O53,2))))</x:f>
      </x:c>
      <x:c r="H53" s="31" t="str">
        <x:f>IF(P53=0,"",IF(N53=1,G53/'Trades'!P53,"n/d"))</x:f>
      </x:c>
      <x:c r="I53" s="33" t="str">
        <x:f>IF(P53=0,"",IF(K53&lt;&gt;1,"Posición sin completar",IF(NOT(ISNUMBER('Trades'!P53)),"Riesgo ausente o no válido: positivo, ≤ 1.000.000.000 y hasta 2 decimales.",IF(OR('Trades'!P53&lt;=0,'Trades'!P53&gt;1000000000,ROUND('Trades'!P53,2)&lt;&gt;'Trades'!P53),"Riesgo ausente o no válido: positivo, ≤ 1.000.000.000 y hasta 2 decimales.",IF(AND('Trades'!Q53&lt;&gt;"PRICE",'Trades'!Q53&lt;&gt;"ALL_IN"),"Elija PRICE o ALL_IN",IF('Trades'!Q53&lt;&gt;'Summary'!$K$4,"Otra base seleccionada","Registrado"))))))</x:f>
      </x:c>
      <x:c r="J53" s="33" t="str">
        <x:f>IF(P53=0,"",IF('Summary'!$H$6="Revise las fechas del filtro","Revise las fechas del filtro",IF(L53=1,"Incluida",IF(K53=1,"Fuera del período","No incluida"))))</x:f>
      </x:c>
      <x:c r="K53" s="29" t="n">
        <x:f>IF(P53=0,0,IF('Trades'!I53="UNSUPPORTED",4,IF(C53&lt;&gt;"",3,IF('Trades'!I53="OPEN",2,1))))</x:f>
        <x:v>0</x:v>
      </x:c>
      <x:c r="L53" s="29" t="n">
        <x:f>IF(OR(K53&lt;&gt;1,'Summary'!$H$6="Revise las fechas del filtro"),0,IF(AND(OR('Summary'!$B$6="",E53&gt;='Summary'!$B$6),OR('Summary'!$E$6="",E53&lt;'Summary'!$E$6+1)),1,0))</x:f>
        <x:v>0</x:v>
      </x:c>
      <x:c r="M53" s="29" t="n">
        <x:f>IF(AND(L53=1,N53=1,'Trades'!Q53='Summary'!$K$4),1,0)</x:f>
        <x:v>0</x:v>
      </x:c>
      <x:c r="N53" s="29" t="n">
        <x:f>IF(K53&lt;&gt;1,0,IF(NOT(ISNUMBER('Trades'!P53)),0,IF(AND('Trades'!P53&gt;0,'Trades'!P53&lt;=1000000000,ROUND('Trades'!P53,2)='Trades'!P53,OR('Trades'!Q53="PRICE",'Trades'!Q53="ALL_IN")),1,0)))</x:f>
        <x:v>0</x:v>
      </x:c>
      <x:c r="O53" s="29" t="n">
        <x:f>IF(P53=0,0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0,COUNTIFS('Exits'!$B$9:$B$608,'Trades'!A53,'Exits'!$K$9:$K$608,1)))</x:f>
        <x:v>0</x:v>
      </x:c>
      <x:c r="P53" s="29" t="n">
        <x:f>IF(COUNTA('Trades'!A53:I53,'Trades'!K53:T53)=0,0,1)</x:f>
        <x:v>0</x:v>
      </x:c>
    </x:row>
    <x:row r="54" ht="52" customHeight="1">
      <x:c r="A54" s="29" t="str">
        <x:f>IF(P54=0,"",IF('Trades'!A54="","[Trades "&amp;ROW()&amp;"]",'Trades'!A54))</x:f>
      </x:c>
      <x:c r="B54" s="33" t="str">
        <x:f>IF(K54=0,"",CHOOSE(K54,"Completa","Abierta","Incompleta / no válida","No admitida"))</x:f>
      </x:c>
      <x:c r="C54" s="33" t="str">
        <x:f>IF(P54=0,"",IF('Trades'!I54="UNSUPPORTED","No se admiten aumentos ni inversiones de posición",IF('Trades'!A54="","Introduzca el ID de operación",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ID: texto que empiece por A–Z, hasta 64 caracteres; sin *, ?, ~, =, &lt; ni &gt;. Ejemplo: T-001.",IF(COUNTIFS('Trades'!$A$9:$A$208,'Trades'!A54)&lt;&gt;1,"ID de operación duplicado",IF('Trades'!B54="","Indique el instrumento",IF(AND('Trades'!C54&lt;&gt;"LONG",'Trades'!C54&lt;&gt;"SHORT"),"Elija LONG o SHORT",IF(NOT(ISNUMBER('Trades'!D54)),"Introduzca una fecha y hora de apertura válidas",IF(OR('Trades'!D54&lt;1,'Trades'!D54&gt;2958465),"Introduzca una fecha y hora de apertura válidas",IF(NOT(ISNUMBER('Trades'!E54)),"Indique una cantidad inicial positiva",IF(OR('Trades'!E54&lt;=0,'Trades'!E54&gt;1000000,ROUND('Trades'!E54,8)&lt;&gt;'Trades'!E54),"Indique una cantidad inicial positiva",IF('Trades'!F54="","Indique la unidad de cantidad",IF(AND('Trades'!I54&lt;&gt;"OPEN",'Trades'!I54&lt;&gt;"CLOSED"),"Elija OPEN o CLOSED",IF(AND('Trades'!J54&lt;&gt;"NET",'Trades'!J54&lt;&gt;"GROSS"),"Elija NET o GROSS",IF(COUNTIFS('Exits'!$B$9:$B$608,'Trades'!A54,'Exits'!$G$9:$G$608,-1)&gt;0,"Revise las salidas vinculadas",IF(D54&gt;'Trades'!E54,"La cantidad cerrada supera la inicial",IF(AND('Trades'!I54="OPEN",D54='Trades'!E54),"OPEN contradice un saldo de cantidad nulo",IF('Trades'!I54="OPEN","",IF(O54=0,"Añada un cierre en Exits",IF(D54&lt;&gt;'Trades'!E54,"CLOSED requiere cerrar toda la cantidad",IF(AND('Trades'!J54="NET",NOT(ISNUMBER('Trades'!L54))),"Introduzca el neto conciliado de toda la posición",IF(AND('Trades'!J54="NET",'Trades'!K54&lt;&gt;"YES"),"Confirme que el neto abarca toda la posición",IF(IF('Trades'!J54="NET",IF('Trades'!M54="",FALSE,IF(NOT(ISNUMBER('Trades'!M54)),TRUE,OR('Trades'!M54&lt;0,'Trades'!M54&gt;1000000000,ROUND('Trades'!M54,2)&lt;&gt;'Trades'!M54))),FALSE),"Importes: hasta 2 decimales; valor absoluto de entrada ≤ 1.000.000.000.",IF(IF('Trades'!J54="NET",IF('Trades'!N54="",FALSE,IF(NOT(ISNUMBER('Trades'!N54)),TRUE,OR('Trades'!N54&lt;0,'Trades'!N54&gt;1000000000,ROUND('Trades'!N54,2)&lt;&gt;'Trades'!N54))),FALSE),"Importes: hasta 2 decimales; valor absoluto de entrada ≤ 1.000.000.000.",IF(IF('Trades'!J54="NET",IF('Trades'!O54="",FALSE,IF(NOT(ISNUMBER('Trades'!O54)),TRUE,OR(ABS('Trades'!O54)&gt;1000000000,ROUND('Trades'!O54,2)&lt;&gt;'Trades'!O54))),FALSE),"Importes: hasta 2 decimales; valor absoluto de entrada ≤ 1.000.000.000.",IF(AND('Trades'!J54="GROSS",NOT(ISNUMBER('Trades'!M54))),"Indique la comisión, incluso si es cero",IF(AND('Trades'!J54="GROSS",'Trades'!M54&lt;0),"La comisión no puede ser negativa",IF(AND('Trades'!J54="GROSS",NOT(ISNUMBER('Trades'!N54))),"Indique otros cargos, incluso si son cero",IF(AND('Trades'!J54="GROSS",'Trades'!N54&lt;0),"Los cargos no pueden ser negativos",IF(AND('Trades'!J54="GROSS",NOT(ISNUMBER('Trades'!O54))),"Indique la financiación con signo, incluido cero",IF(AND('Trades'!J54="GROSS",NOT(ISNUMBER(F54))),"Indique el P&amp;L bruto de cada salida",IF(IF('Trades'!J54="NET",OR(ABS('Trades'!L54)&gt;1000000000,ROUND('Trades'!L54,2)&lt;&gt;'Trades'!L54),FALSE),"Importes: hasta 2 decimales; valor absoluto de entrada ≤ 1.000.000.000.",IF(IF('Trades'!J54="GROSS",OR(ABS('Trades'!M54)&gt;1000000000,ABS('Trades'!N54)&gt;1000000000,ABS('Trades'!O54)&gt;1000000000,ROUND('Trades'!M54,2)&lt;&gt;'Trades'!M54,ROUND('Trades'!N54,2)&lt;&gt;'Trades'!N54,ROUND('Trades'!O54,2)&lt;&gt;'Trades'!O54),FALSE),"Importes: hasta 2 decimales; valor absoluto de entrada ≤ 1.000.000.000.",IF(AND('Trades'!G54&lt;&gt;"",OR(NOT(ISNUMBER('Trades'!G54)),'Trades'!G54&lt;=0)),"Indique un precio positivo o deje la celda vacía",IF(AND('Trades'!H54&lt;&gt;"",OR(NOT(ISNUMBER('Trades'!H54)),'Trades'!H54&lt;=0)),"Indique un precio positivo o deje la celda vacía","")))))))))))))))))))))))))))))))))))</x:f>
      </x:c>
      <x:c r="D54" s="31"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d",ROUND(SUMIFS('Exits'!$I$9:$I$608,'Exits'!$B$9:$B$608,'Trades'!A54),8)))</x:f>
      </x:c>
      <x:c r="E54" s="32"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d",IF(OR(O54=0,COUNTIFS('Exits'!$B$9:$B$608,'Trades'!A54,'Exits'!$G$9:$G$608,-1)&gt;0),"n/d",_xlfn.MAXIFS('Exits'!$C$9:$C$608,'Exits'!$B$9:$B$608,'Trades'!A54))))</x:f>
      </x:c>
      <x:c r="F54" s="30"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n/d",IF(AND(O54&gt;0,SUMIFS('Exits'!$J$9:$J$608,'Exits'!$B$9:$B$608,'Trades'!A54)=O54),ROUND(SUMIFS('Exits'!$F$9:$F$608,'Exits'!$B$9:$B$608,'Trades'!A54),2),"n/d")))</x:f>
      </x:c>
      <x:c r="G54" s="30" t="str">
        <x:f>IF(P54=0,"",IF(K54&lt;&gt;1,"n/d",IF('Trades'!J54="NET",'Trades'!L54,ROUND(F54-'Trades'!M54-'Trades'!N54+'Trades'!O54,2))))</x:f>
      </x:c>
      <x:c r="H54" s="31" t="str">
        <x:f>IF(P54=0,"",IF(N54=1,G54/'Trades'!P54,"n/d"))</x:f>
      </x:c>
      <x:c r="I54" s="33" t="str">
        <x:f>IF(P54=0,"",IF(K54&lt;&gt;1,"Posición sin completar",IF(NOT(ISNUMBER('Trades'!P54)),"Riesgo ausente o no válido: positivo, ≤ 1.000.000.000 y hasta 2 decimales.",IF(OR('Trades'!P54&lt;=0,'Trades'!P54&gt;1000000000,ROUND('Trades'!P54,2)&lt;&gt;'Trades'!P54),"Riesgo ausente o no válido: positivo, ≤ 1.000.000.000 y hasta 2 decimales.",IF(AND('Trades'!Q54&lt;&gt;"PRICE",'Trades'!Q54&lt;&gt;"ALL_IN"),"Elija PRICE o ALL_IN",IF('Trades'!Q54&lt;&gt;'Summary'!$K$4,"Otra base seleccionada","Registrado"))))))</x:f>
      </x:c>
      <x:c r="J54" s="33" t="str">
        <x:f>IF(P54=0,"",IF('Summary'!$H$6="Revise las fechas del filtro","Revise las fechas del filtro",IF(L54=1,"Incluida",IF(K54=1,"Fuera del período","No incluida"))))</x:f>
      </x:c>
      <x:c r="K54" s="29" t="n">
        <x:f>IF(P54=0,0,IF('Trades'!I54="UNSUPPORTED",4,IF(C54&lt;&gt;"",3,IF('Trades'!I54="OPEN",2,1))))</x:f>
        <x:v>0</x:v>
      </x:c>
      <x:c r="L54" s="29" t="n">
        <x:f>IF(OR(K54&lt;&gt;1,'Summary'!$H$6="Revise las fechas del filtro"),0,IF(AND(OR('Summary'!$B$6="",E54&gt;='Summary'!$B$6),OR('Summary'!$E$6="",E54&lt;'Summary'!$E$6+1)),1,0))</x:f>
        <x:v>0</x:v>
      </x:c>
      <x:c r="M54" s="29" t="n">
        <x:f>IF(AND(L54=1,N54=1,'Trades'!Q54='Summary'!$K$4),1,0)</x:f>
        <x:v>0</x:v>
      </x:c>
      <x:c r="N54" s="29" t="n">
        <x:f>IF(K54&lt;&gt;1,0,IF(NOT(ISNUMBER('Trades'!P54)),0,IF(AND('Trades'!P54&gt;0,'Trades'!P54&lt;=1000000000,ROUND('Trades'!P54,2)='Trades'!P54,OR('Trades'!Q54="PRICE",'Trades'!Q54="ALL_IN")),1,0)))</x:f>
        <x:v>0</x:v>
      </x:c>
      <x:c r="O54" s="29" t="n">
        <x:f>IF(P54=0,0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0,COUNTIFS('Exits'!$B$9:$B$608,'Trades'!A54,'Exits'!$K$9:$K$608,1)))</x:f>
        <x:v>0</x:v>
      </x:c>
      <x:c r="P54" s="29" t="n">
        <x:f>IF(COUNTA('Trades'!A54:I54,'Trades'!K54:T54)=0,0,1)</x:f>
        <x:v>0</x:v>
      </x:c>
    </x:row>
    <x:row r="55" ht="52" customHeight="1">
      <x:c r="A55" s="29" t="str">
        <x:f>IF(P55=0,"",IF('Trades'!A55="","[Trades "&amp;ROW()&amp;"]",'Trades'!A55))</x:f>
      </x:c>
      <x:c r="B55" s="33" t="str">
        <x:f>IF(K55=0,"",CHOOSE(K55,"Completa","Abierta","Incompleta / no válida","No admitida"))</x:f>
      </x:c>
      <x:c r="C55" s="33" t="str">
        <x:f>IF(P55=0,"",IF('Trades'!I55="UNSUPPORTED","No se admiten aumentos ni inversiones de posición",IF('Trades'!A55="","Introduzca el ID de operación",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ID: texto que empiece por A–Z, hasta 64 caracteres; sin *, ?, ~, =, &lt; ni &gt;. Ejemplo: T-001.",IF(COUNTIFS('Trades'!$A$9:$A$208,'Trades'!A55)&lt;&gt;1,"ID de operación duplicado",IF('Trades'!B55="","Indique el instrumento",IF(AND('Trades'!C55&lt;&gt;"LONG",'Trades'!C55&lt;&gt;"SHORT"),"Elija LONG o SHORT",IF(NOT(ISNUMBER('Trades'!D55)),"Introduzca una fecha y hora de apertura válidas",IF(OR('Trades'!D55&lt;1,'Trades'!D55&gt;2958465),"Introduzca una fecha y hora de apertura válidas",IF(NOT(ISNUMBER('Trades'!E55)),"Indique una cantidad inicial positiva",IF(OR('Trades'!E55&lt;=0,'Trades'!E55&gt;1000000,ROUND('Trades'!E55,8)&lt;&gt;'Trades'!E55),"Indique una cantidad inicial positiva",IF('Trades'!F55="","Indique la unidad de cantidad",IF(AND('Trades'!I55&lt;&gt;"OPEN",'Trades'!I55&lt;&gt;"CLOSED"),"Elija OPEN o CLOSED",IF(AND('Trades'!J55&lt;&gt;"NET",'Trades'!J55&lt;&gt;"GROSS"),"Elija NET o GROSS",IF(COUNTIFS('Exits'!$B$9:$B$608,'Trades'!A55,'Exits'!$G$9:$G$608,-1)&gt;0,"Revise las salidas vinculadas",IF(D55&gt;'Trades'!E55,"La cantidad cerrada supera la inicial",IF(AND('Trades'!I55="OPEN",D55='Trades'!E55),"OPEN contradice un saldo de cantidad nulo",IF('Trades'!I55="OPEN","",IF(O55=0,"Añada un cierre en Exits",IF(D55&lt;&gt;'Trades'!E55,"CLOSED requiere cerrar toda la cantidad",IF(AND('Trades'!J55="NET",NOT(ISNUMBER('Trades'!L55))),"Introduzca el neto conciliado de toda la posición",IF(AND('Trades'!J55="NET",'Trades'!K55&lt;&gt;"YES"),"Confirme que el neto abarca toda la posición",IF(IF('Trades'!J55="NET",IF('Trades'!M55="",FALSE,IF(NOT(ISNUMBER('Trades'!M55)),TRUE,OR('Trades'!M55&lt;0,'Trades'!M55&gt;1000000000,ROUND('Trades'!M55,2)&lt;&gt;'Trades'!M55))),FALSE),"Importes: hasta 2 decimales; valor absoluto de entrada ≤ 1.000.000.000.",IF(IF('Trades'!J55="NET",IF('Trades'!N55="",FALSE,IF(NOT(ISNUMBER('Trades'!N55)),TRUE,OR('Trades'!N55&lt;0,'Trades'!N55&gt;1000000000,ROUND('Trades'!N55,2)&lt;&gt;'Trades'!N55))),FALSE),"Importes: hasta 2 decimales; valor absoluto de entrada ≤ 1.000.000.000.",IF(IF('Trades'!J55="NET",IF('Trades'!O55="",FALSE,IF(NOT(ISNUMBER('Trades'!O55)),TRUE,OR(ABS('Trades'!O55)&gt;1000000000,ROUND('Trades'!O55,2)&lt;&gt;'Trades'!O55))),FALSE),"Importes: hasta 2 decimales; valor absoluto de entrada ≤ 1.000.000.000.",IF(AND('Trades'!J55="GROSS",NOT(ISNUMBER('Trades'!M55))),"Indique la comisión, incluso si es cero",IF(AND('Trades'!J55="GROSS",'Trades'!M55&lt;0),"La comisión no puede ser negativa",IF(AND('Trades'!J55="GROSS",NOT(ISNUMBER('Trades'!N55))),"Indique otros cargos, incluso si son cero",IF(AND('Trades'!J55="GROSS",'Trades'!N55&lt;0),"Los cargos no pueden ser negativos",IF(AND('Trades'!J55="GROSS",NOT(ISNUMBER('Trades'!O55))),"Indique la financiación con signo, incluido cero",IF(AND('Trades'!J55="GROSS",NOT(ISNUMBER(F55))),"Indique el P&amp;L bruto de cada salida",IF(IF('Trades'!J55="NET",OR(ABS('Trades'!L55)&gt;1000000000,ROUND('Trades'!L55,2)&lt;&gt;'Trades'!L55),FALSE),"Importes: hasta 2 decimales; valor absoluto de entrada ≤ 1.000.000.000.",IF(IF('Trades'!J55="GROSS",OR(ABS('Trades'!M55)&gt;1000000000,ABS('Trades'!N55)&gt;1000000000,ABS('Trades'!O55)&gt;1000000000,ROUND('Trades'!M55,2)&lt;&gt;'Trades'!M55,ROUND('Trades'!N55,2)&lt;&gt;'Trades'!N55,ROUND('Trades'!O55,2)&lt;&gt;'Trades'!O55),FALSE),"Importes: hasta 2 decimales; valor absoluto de entrada ≤ 1.000.000.000.",IF(AND('Trades'!G55&lt;&gt;"",OR(NOT(ISNUMBER('Trades'!G55)),'Trades'!G55&lt;=0)),"Indique un precio positivo o deje la celda vacía",IF(AND('Trades'!H55&lt;&gt;"",OR(NOT(ISNUMBER('Trades'!H55)),'Trades'!H55&lt;=0)),"Indique un precio positivo o deje la celda vacía","")))))))))))))))))))))))))))))))))))</x:f>
      </x:c>
      <x:c r="D55" s="31"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d",ROUND(SUMIFS('Exits'!$I$9:$I$608,'Exits'!$B$9:$B$608,'Trades'!A55),8)))</x:f>
      </x:c>
      <x:c r="E55" s="32"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d",IF(OR(O55=0,COUNTIFS('Exits'!$B$9:$B$608,'Trades'!A55,'Exits'!$G$9:$G$608,-1)&gt;0),"n/d",_xlfn.MAXIFS('Exits'!$C$9:$C$608,'Exits'!$B$9:$B$608,'Trades'!A55))))</x:f>
      </x:c>
      <x:c r="F55" s="30"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n/d",IF(AND(O55&gt;0,SUMIFS('Exits'!$J$9:$J$608,'Exits'!$B$9:$B$608,'Trades'!A55)=O55),ROUND(SUMIFS('Exits'!$F$9:$F$608,'Exits'!$B$9:$B$608,'Trades'!A55),2),"n/d")))</x:f>
      </x:c>
      <x:c r="G55" s="30" t="str">
        <x:f>IF(P55=0,"",IF(K55&lt;&gt;1,"n/d",IF('Trades'!J55="NET",'Trades'!L55,ROUND(F55-'Trades'!M55-'Trades'!N55+'Trades'!O55,2))))</x:f>
      </x:c>
      <x:c r="H55" s="31" t="str">
        <x:f>IF(P55=0,"",IF(N55=1,G55/'Trades'!P55,"n/d"))</x:f>
      </x:c>
      <x:c r="I55" s="33" t="str">
        <x:f>IF(P55=0,"",IF(K55&lt;&gt;1,"Posición sin completar",IF(NOT(ISNUMBER('Trades'!P55)),"Riesgo ausente o no válido: positivo, ≤ 1.000.000.000 y hasta 2 decimales.",IF(OR('Trades'!P55&lt;=0,'Trades'!P55&gt;1000000000,ROUND('Trades'!P55,2)&lt;&gt;'Trades'!P55),"Riesgo ausente o no válido: positivo, ≤ 1.000.000.000 y hasta 2 decimales.",IF(AND('Trades'!Q55&lt;&gt;"PRICE",'Trades'!Q55&lt;&gt;"ALL_IN"),"Elija PRICE o ALL_IN",IF('Trades'!Q55&lt;&gt;'Summary'!$K$4,"Otra base seleccionada","Registrado"))))))</x:f>
      </x:c>
      <x:c r="J55" s="33" t="str">
        <x:f>IF(P55=0,"",IF('Summary'!$H$6="Revise las fechas del filtro","Revise las fechas del filtro",IF(L55=1,"Incluida",IF(K55=1,"Fuera del período","No incluida"))))</x:f>
      </x:c>
      <x:c r="K55" s="29" t="n">
        <x:f>IF(P55=0,0,IF('Trades'!I55="UNSUPPORTED",4,IF(C55&lt;&gt;"",3,IF('Trades'!I55="OPEN",2,1))))</x:f>
        <x:v>0</x:v>
      </x:c>
      <x:c r="L55" s="29" t="n">
        <x:f>IF(OR(K55&lt;&gt;1,'Summary'!$H$6="Revise las fechas del filtro"),0,IF(AND(OR('Summary'!$B$6="",E55&gt;='Summary'!$B$6),OR('Summary'!$E$6="",E55&lt;'Summary'!$E$6+1)),1,0))</x:f>
        <x:v>0</x:v>
      </x:c>
      <x:c r="M55" s="29" t="n">
        <x:f>IF(AND(L55=1,N55=1,'Trades'!Q55='Summary'!$K$4),1,0)</x:f>
        <x:v>0</x:v>
      </x:c>
      <x:c r="N55" s="29" t="n">
        <x:f>IF(K55&lt;&gt;1,0,IF(NOT(ISNUMBER('Trades'!P55)),0,IF(AND('Trades'!P55&gt;0,'Trades'!P55&lt;=1000000000,ROUND('Trades'!P55,2)='Trades'!P55,OR('Trades'!Q55="PRICE",'Trades'!Q55="ALL_IN")),1,0)))</x:f>
        <x:v>0</x:v>
      </x:c>
      <x:c r="O55" s="29" t="n">
        <x:f>IF(P55=0,0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0,COUNTIFS('Exits'!$B$9:$B$608,'Trades'!A55,'Exits'!$K$9:$K$608,1)))</x:f>
        <x:v>0</x:v>
      </x:c>
      <x:c r="P55" s="29" t="n">
        <x:f>IF(COUNTA('Trades'!A55:I55,'Trades'!K55:T55)=0,0,1)</x:f>
        <x:v>0</x:v>
      </x:c>
    </x:row>
    <x:row r="56" ht="52" customHeight="1">
      <x:c r="A56" s="29" t="str">
        <x:f>IF(P56=0,"",IF('Trades'!A56="","[Trades "&amp;ROW()&amp;"]",'Trades'!A56))</x:f>
      </x:c>
      <x:c r="B56" s="33" t="str">
        <x:f>IF(K56=0,"",CHOOSE(K56,"Completa","Abierta","Incompleta / no válida","No admitida"))</x:f>
      </x:c>
      <x:c r="C56" s="33" t="str">
        <x:f>IF(P56=0,"",IF('Trades'!I56="UNSUPPORTED","No se admiten aumentos ni inversiones de posición",IF('Trades'!A56="","Introduzca el ID de operación",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ID: texto que empiece por A–Z, hasta 64 caracteres; sin *, ?, ~, =, &lt; ni &gt;. Ejemplo: T-001.",IF(COUNTIFS('Trades'!$A$9:$A$208,'Trades'!A56)&lt;&gt;1,"ID de operación duplicado",IF('Trades'!B56="","Indique el instrumento",IF(AND('Trades'!C56&lt;&gt;"LONG",'Trades'!C56&lt;&gt;"SHORT"),"Elija LONG o SHORT",IF(NOT(ISNUMBER('Trades'!D56)),"Introduzca una fecha y hora de apertura válidas",IF(OR('Trades'!D56&lt;1,'Trades'!D56&gt;2958465),"Introduzca una fecha y hora de apertura válidas",IF(NOT(ISNUMBER('Trades'!E56)),"Indique una cantidad inicial positiva",IF(OR('Trades'!E56&lt;=0,'Trades'!E56&gt;1000000,ROUND('Trades'!E56,8)&lt;&gt;'Trades'!E56),"Indique una cantidad inicial positiva",IF('Trades'!F56="","Indique la unidad de cantidad",IF(AND('Trades'!I56&lt;&gt;"OPEN",'Trades'!I56&lt;&gt;"CLOSED"),"Elija OPEN o CLOSED",IF(AND('Trades'!J56&lt;&gt;"NET",'Trades'!J56&lt;&gt;"GROSS"),"Elija NET o GROSS",IF(COUNTIFS('Exits'!$B$9:$B$608,'Trades'!A56,'Exits'!$G$9:$G$608,-1)&gt;0,"Revise las salidas vinculadas",IF(D56&gt;'Trades'!E56,"La cantidad cerrada supera la inicial",IF(AND('Trades'!I56="OPEN",D56='Trades'!E56),"OPEN contradice un saldo de cantidad nulo",IF('Trades'!I56="OPEN","",IF(O56=0,"Añada un cierre en Exits",IF(D56&lt;&gt;'Trades'!E56,"CLOSED requiere cerrar toda la cantidad",IF(AND('Trades'!J56="NET",NOT(ISNUMBER('Trades'!L56))),"Introduzca el neto conciliado de toda la posición",IF(AND('Trades'!J56="NET",'Trades'!K56&lt;&gt;"YES"),"Confirme que el neto abarca toda la posición",IF(IF('Trades'!J56="NET",IF('Trades'!M56="",FALSE,IF(NOT(ISNUMBER('Trades'!M56)),TRUE,OR('Trades'!M56&lt;0,'Trades'!M56&gt;1000000000,ROUND('Trades'!M56,2)&lt;&gt;'Trades'!M56))),FALSE),"Importes: hasta 2 decimales; valor absoluto de entrada ≤ 1.000.000.000.",IF(IF('Trades'!J56="NET",IF('Trades'!N56="",FALSE,IF(NOT(ISNUMBER('Trades'!N56)),TRUE,OR('Trades'!N56&lt;0,'Trades'!N56&gt;1000000000,ROUND('Trades'!N56,2)&lt;&gt;'Trades'!N56))),FALSE),"Importes: hasta 2 decimales; valor absoluto de entrada ≤ 1.000.000.000.",IF(IF('Trades'!J56="NET",IF('Trades'!O56="",FALSE,IF(NOT(ISNUMBER('Trades'!O56)),TRUE,OR(ABS('Trades'!O56)&gt;1000000000,ROUND('Trades'!O56,2)&lt;&gt;'Trades'!O56))),FALSE),"Importes: hasta 2 decimales; valor absoluto de entrada ≤ 1.000.000.000.",IF(AND('Trades'!J56="GROSS",NOT(ISNUMBER('Trades'!M56))),"Indique la comisión, incluso si es cero",IF(AND('Trades'!J56="GROSS",'Trades'!M56&lt;0),"La comisión no puede ser negativa",IF(AND('Trades'!J56="GROSS",NOT(ISNUMBER('Trades'!N56))),"Indique otros cargos, incluso si son cero",IF(AND('Trades'!J56="GROSS",'Trades'!N56&lt;0),"Los cargos no pueden ser negativos",IF(AND('Trades'!J56="GROSS",NOT(ISNUMBER('Trades'!O56))),"Indique la financiación con signo, incluido cero",IF(AND('Trades'!J56="GROSS",NOT(ISNUMBER(F56))),"Indique el P&amp;L bruto de cada salida",IF(IF('Trades'!J56="NET",OR(ABS('Trades'!L56)&gt;1000000000,ROUND('Trades'!L56,2)&lt;&gt;'Trades'!L56),FALSE),"Importes: hasta 2 decimales; valor absoluto de entrada ≤ 1.000.000.000.",IF(IF('Trades'!J56="GROSS",OR(ABS('Trades'!M56)&gt;1000000000,ABS('Trades'!N56)&gt;1000000000,ABS('Trades'!O56)&gt;1000000000,ROUND('Trades'!M56,2)&lt;&gt;'Trades'!M56,ROUND('Trades'!N56,2)&lt;&gt;'Trades'!N56,ROUND('Trades'!O56,2)&lt;&gt;'Trades'!O56),FALSE),"Importes: hasta 2 decimales; valor absoluto de entrada ≤ 1.000.000.000.",IF(AND('Trades'!G56&lt;&gt;"",OR(NOT(ISNUMBER('Trades'!G56)),'Trades'!G56&lt;=0)),"Indique un precio positivo o deje la celda vacía",IF(AND('Trades'!H56&lt;&gt;"",OR(NOT(ISNUMBER('Trades'!H56)),'Trades'!H56&lt;=0)),"Indique un precio positivo o deje la celda vacía","")))))))))))))))))))))))))))))))))))</x:f>
      </x:c>
      <x:c r="D56" s="31"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d",ROUND(SUMIFS('Exits'!$I$9:$I$608,'Exits'!$B$9:$B$608,'Trades'!A56),8)))</x:f>
      </x:c>
      <x:c r="E56" s="32"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d",IF(OR(O56=0,COUNTIFS('Exits'!$B$9:$B$608,'Trades'!A56,'Exits'!$G$9:$G$608,-1)&gt;0),"n/d",_xlfn.MAXIFS('Exits'!$C$9:$C$608,'Exits'!$B$9:$B$608,'Trades'!A56))))</x:f>
      </x:c>
      <x:c r="F56" s="30"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n/d",IF(AND(O56&gt;0,SUMIFS('Exits'!$J$9:$J$608,'Exits'!$B$9:$B$608,'Trades'!A56)=O56),ROUND(SUMIFS('Exits'!$F$9:$F$608,'Exits'!$B$9:$B$608,'Trades'!A56),2),"n/d")))</x:f>
      </x:c>
      <x:c r="G56" s="30" t="str">
        <x:f>IF(P56=0,"",IF(K56&lt;&gt;1,"n/d",IF('Trades'!J56="NET",'Trades'!L56,ROUND(F56-'Trades'!M56-'Trades'!N56+'Trades'!O56,2))))</x:f>
      </x:c>
      <x:c r="H56" s="31" t="str">
        <x:f>IF(P56=0,"",IF(N56=1,G56/'Trades'!P56,"n/d"))</x:f>
      </x:c>
      <x:c r="I56" s="33" t="str">
        <x:f>IF(P56=0,"",IF(K56&lt;&gt;1,"Posición sin completar",IF(NOT(ISNUMBER('Trades'!P56)),"Riesgo ausente o no válido: positivo, ≤ 1.000.000.000 y hasta 2 decimales.",IF(OR('Trades'!P56&lt;=0,'Trades'!P56&gt;1000000000,ROUND('Trades'!P56,2)&lt;&gt;'Trades'!P56),"Riesgo ausente o no válido: positivo, ≤ 1.000.000.000 y hasta 2 decimales.",IF(AND('Trades'!Q56&lt;&gt;"PRICE",'Trades'!Q56&lt;&gt;"ALL_IN"),"Elija PRICE o ALL_IN",IF('Trades'!Q56&lt;&gt;'Summary'!$K$4,"Otra base seleccionada","Registrado"))))))</x:f>
      </x:c>
      <x:c r="J56" s="33" t="str">
        <x:f>IF(P56=0,"",IF('Summary'!$H$6="Revise las fechas del filtro","Revise las fechas del filtro",IF(L56=1,"Incluida",IF(K56=1,"Fuera del período","No incluida"))))</x:f>
      </x:c>
      <x:c r="K56" s="29" t="n">
        <x:f>IF(P56=0,0,IF('Trades'!I56="UNSUPPORTED",4,IF(C56&lt;&gt;"",3,IF('Trades'!I56="OPEN",2,1))))</x:f>
        <x:v>0</x:v>
      </x:c>
      <x:c r="L56" s="29" t="n">
        <x:f>IF(OR(K56&lt;&gt;1,'Summary'!$H$6="Revise las fechas del filtro"),0,IF(AND(OR('Summary'!$B$6="",E56&gt;='Summary'!$B$6),OR('Summary'!$E$6="",E56&lt;'Summary'!$E$6+1)),1,0))</x:f>
        <x:v>0</x:v>
      </x:c>
      <x:c r="M56" s="29" t="n">
        <x:f>IF(AND(L56=1,N56=1,'Trades'!Q56='Summary'!$K$4),1,0)</x:f>
        <x:v>0</x:v>
      </x:c>
      <x:c r="N56" s="29" t="n">
        <x:f>IF(K56&lt;&gt;1,0,IF(NOT(ISNUMBER('Trades'!P56)),0,IF(AND('Trades'!P56&gt;0,'Trades'!P56&lt;=1000000000,ROUND('Trades'!P56,2)='Trades'!P56,OR('Trades'!Q56="PRICE",'Trades'!Q56="ALL_IN")),1,0)))</x:f>
        <x:v>0</x:v>
      </x:c>
      <x:c r="O56" s="29" t="n">
        <x:f>IF(P56=0,0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0,COUNTIFS('Exits'!$B$9:$B$608,'Trades'!A56,'Exits'!$K$9:$K$608,1)))</x:f>
        <x:v>0</x:v>
      </x:c>
      <x:c r="P56" s="29" t="n">
        <x:f>IF(COUNTA('Trades'!A56:I56,'Trades'!K56:T56)=0,0,1)</x:f>
        <x:v>0</x:v>
      </x:c>
    </x:row>
    <x:row r="57" ht="52" customHeight="1">
      <x:c r="A57" s="29" t="str">
        <x:f>IF(P57=0,"",IF('Trades'!A57="","[Trades "&amp;ROW()&amp;"]",'Trades'!A57))</x:f>
      </x:c>
      <x:c r="B57" s="33" t="str">
        <x:f>IF(K57=0,"",CHOOSE(K57,"Completa","Abierta","Incompleta / no válida","No admitida"))</x:f>
      </x:c>
      <x:c r="C57" s="33" t="str">
        <x:f>IF(P57=0,"",IF('Trades'!I57="UNSUPPORTED","No se admiten aumentos ni inversiones de posición",IF('Trades'!A57="","Introduzca el ID de operación",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ID: texto que empiece por A–Z, hasta 64 caracteres; sin *, ?, ~, =, &lt; ni &gt;. Ejemplo: T-001.",IF(COUNTIFS('Trades'!$A$9:$A$208,'Trades'!A57)&lt;&gt;1,"ID de operación duplicado",IF('Trades'!B57="","Indique el instrumento",IF(AND('Trades'!C57&lt;&gt;"LONG",'Trades'!C57&lt;&gt;"SHORT"),"Elija LONG o SHORT",IF(NOT(ISNUMBER('Trades'!D57)),"Introduzca una fecha y hora de apertura válidas",IF(OR('Trades'!D57&lt;1,'Trades'!D57&gt;2958465),"Introduzca una fecha y hora de apertura válidas",IF(NOT(ISNUMBER('Trades'!E57)),"Indique una cantidad inicial positiva",IF(OR('Trades'!E57&lt;=0,'Trades'!E57&gt;1000000,ROUND('Trades'!E57,8)&lt;&gt;'Trades'!E57),"Indique una cantidad inicial positiva",IF('Trades'!F57="","Indique la unidad de cantidad",IF(AND('Trades'!I57&lt;&gt;"OPEN",'Trades'!I57&lt;&gt;"CLOSED"),"Elija OPEN o CLOSED",IF(AND('Trades'!J57&lt;&gt;"NET",'Trades'!J57&lt;&gt;"GROSS"),"Elija NET o GROSS",IF(COUNTIFS('Exits'!$B$9:$B$608,'Trades'!A57,'Exits'!$G$9:$G$608,-1)&gt;0,"Revise las salidas vinculadas",IF(D57&gt;'Trades'!E57,"La cantidad cerrada supera la inicial",IF(AND('Trades'!I57="OPEN",D57='Trades'!E57),"OPEN contradice un saldo de cantidad nulo",IF('Trades'!I57="OPEN","",IF(O57=0,"Añada un cierre en Exits",IF(D57&lt;&gt;'Trades'!E57,"CLOSED requiere cerrar toda la cantidad",IF(AND('Trades'!J57="NET",NOT(ISNUMBER('Trades'!L57))),"Introduzca el neto conciliado de toda la posición",IF(AND('Trades'!J57="NET",'Trades'!K57&lt;&gt;"YES"),"Confirme que el neto abarca toda la posición",IF(IF('Trades'!J57="NET",IF('Trades'!M57="",FALSE,IF(NOT(ISNUMBER('Trades'!M57)),TRUE,OR('Trades'!M57&lt;0,'Trades'!M57&gt;1000000000,ROUND('Trades'!M57,2)&lt;&gt;'Trades'!M57))),FALSE),"Importes: hasta 2 decimales; valor absoluto de entrada ≤ 1.000.000.000.",IF(IF('Trades'!J57="NET",IF('Trades'!N57="",FALSE,IF(NOT(ISNUMBER('Trades'!N57)),TRUE,OR('Trades'!N57&lt;0,'Trades'!N57&gt;1000000000,ROUND('Trades'!N57,2)&lt;&gt;'Trades'!N57))),FALSE),"Importes: hasta 2 decimales; valor absoluto de entrada ≤ 1.000.000.000.",IF(IF('Trades'!J57="NET",IF('Trades'!O57="",FALSE,IF(NOT(ISNUMBER('Trades'!O57)),TRUE,OR(ABS('Trades'!O57)&gt;1000000000,ROUND('Trades'!O57,2)&lt;&gt;'Trades'!O57))),FALSE),"Importes: hasta 2 decimales; valor absoluto de entrada ≤ 1.000.000.000.",IF(AND('Trades'!J57="GROSS",NOT(ISNUMBER('Trades'!M57))),"Indique la comisión, incluso si es cero",IF(AND('Trades'!J57="GROSS",'Trades'!M57&lt;0),"La comisión no puede ser negativa",IF(AND('Trades'!J57="GROSS",NOT(ISNUMBER('Trades'!N57))),"Indique otros cargos, incluso si son cero",IF(AND('Trades'!J57="GROSS",'Trades'!N57&lt;0),"Los cargos no pueden ser negativos",IF(AND('Trades'!J57="GROSS",NOT(ISNUMBER('Trades'!O57))),"Indique la financiación con signo, incluido cero",IF(AND('Trades'!J57="GROSS",NOT(ISNUMBER(F57))),"Indique el P&amp;L bruto de cada salida",IF(IF('Trades'!J57="NET",OR(ABS('Trades'!L57)&gt;1000000000,ROUND('Trades'!L57,2)&lt;&gt;'Trades'!L57),FALSE),"Importes: hasta 2 decimales; valor absoluto de entrada ≤ 1.000.000.000.",IF(IF('Trades'!J57="GROSS",OR(ABS('Trades'!M57)&gt;1000000000,ABS('Trades'!N57)&gt;1000000000,ABS('Trades'!O57)&gt;1000000000,ROUND('Trades'!M57,2)&lt;&gt;'Trades'!M57,ROUND('Trades'!N57,2)&lt;&gt;'Trades'!N57,ROUND('Trades'!O57,2)&lt;&gt;'Trades'!O57),FALSE),"Importes: hasta 2 decimales; valor absoluto de entrada ≤ 1.000.000.000.",IF(AND('Trades'!G57&lt;&gt;"",OR(NOT(ISNUMBER('Trades'!G57)),'Trades'!G57&lt;=0)),"Indique un precio positivo o deje la celda vacía",IF(AND('Trades'!H57&lt;&gt;"",OR(NOT(ISNUMBER('Trades'!H57)),'Trades'!H57&lt;=0)),"Indique un precio positivo o deje la celda vacía","")))))))))))))))))))))))))))))))))))</x:f>
      </x:c>
      <x:c r="D57" s="31"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d",ROUND(SUMIFS('Exits'!$I$9:$I$608,'Exits'!$B$9:$B$608,'Trades'!A57),8)))</x:f>
      </x:c>
      <x:c r="E57" s="32"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d",IF(OR(O57=0,COUNTIFS('Exits'!$B$9:$B$608,'Trades'!A57,'Exits'!$G$9:$G$608,-1)&gt;0),"n/d",_xlfn.MAXIFS('Exits'!$C$9:$C$608,'Exits'!$B$9:$B$608,'Trades'!A57))))</x:f>
      </x:c>
      <x:c r="F57" s="30"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n/d",IF(AND(O57&gt;0,SUMIFS('Exits'!$J$9:$J$608,'Exits'!$B$9:$B$608,'Trades'!A57)=O57),ROUND(SUMIFS('Exits'!$F$9:$F$608,'Exits'!$B$9:$B$608,'Trades'!A57),2),"n/d")))</x:f>
      </x:c>
      <x:c r="G57" s="30" t="str">
        <x:f>IF(P57=0,"",IF(K57&lt;&gt;1,"n/d",IF('Trades'!J57="NET",'Trades'!L57,ROUND(F57-'Trades'!M57-'Trades'!N57+'Trades'!O57,2))))</x:f>
      </x:c>
      <x:c r="H57" s="31" t="str">
        <x:f>IF(P57=0,"",IF(N57=1,G57/'Trades'!P57,"n/d"))</x:f>
      </x:c>
      <x:c r="I57" s="33" t="str">
        <x:f>IF(P57=0,"",IF(K57&lt;&gt;1,"Posición sin completar",IF(NOT(ISNUMBER('Trades'!P57)),"Riesgo ausente o no válido: positivo, ≤ 1.000.000.000 y hasta 2 decimales.",IF(OR('Trades'!P57&lt;=0,'Trades'!P57&gt;1000000000,ROUND('Trades'!P57,2)&lt;&gt;'Trades'!P57),"Riesgo ausente o no válido: positivo, ≤ 1.000.000.000 y hasta 2 decimales.",IF(AND('Trades'!Q57&lt;&gt;"PRICE",'Trades'!Q57&lt;&gt;"ALL_IN"),"Elija PRICE o ALL_IN",IF('Trades'!Q57&lt;&gt;'Summary'!$K$4,"Otra base seleccionada","Registrado"))))))</x:f>
      </x:c>
      <x:c r="J57" s="33" t="str">
        <x:f>IF(P57=0,"",IF('Summary'!$H$6="Revise las fechas del filtro","Revise las fechas del filtro",IF(L57=1,"Incluida",IF(K57=1,"Fuera del período","No incluida"))))</x:f>
      </x:c>
      <x:c r="K57" s="29" t="n">
        <x:f>IF(P57=0,0,IF('Trades'!I57="UNSUPPORTED",4,IF(C57&lt;&gt;"",3,IF('Trades'!I57="OPEN",2,1))))</x:f>
        <x:v>0</x:v>
      </x:c>
      <x:c r="L57" s="29" t="n">
        <x:f>IF(OR(K57&lt;&gt;1,'Summary'!$H$6="Revise las fechas del filtro"),0,IF(AND(OR('Summary'!$B$6="",E57&gt;='Summary'!$B$6),OR('Summary'!$E$6="",E57&lt;'Summary'!$E$6+1)),1,0))</x:f>
        <x:v>0</x:v>
      </x:c>
      <x:c r="M57" s="29" t="n">
        <x:f>IF(AND(L57=1,N57=1,'Trades'!Q57='Summary'!$K$4),1,0)</x:f>
        <x:v>0</x:v>
      </x:c>
      <x:c r="N57" s="29" t="n">
        <x:f>IF(K57&lt;&gt;1,0,IF(NOT(ISNUMBER('Trades'!P57)),0,IF(AND('Trades'!P57&gt;0,'Trades'!P57&lt;=1000000000,ROUND('Trades'!P57,2)='Trades'!P57,OR('Trades'!Q57="PRICE",'Trades'!Q57="ALL_IN")),1,0)))</x:f>
        <x:v>0</x:v>
      </x:c>
      <x:c r="O57" s="29" t="n">
        <x:f>IF(P57=0,0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0,COUNTIFS('Exits'!$B$9:$B$608,'Trades'!A57,'Exits'!$K$9:$K$608,1)))</x:f>
        <x:v>0</x:v>
      </x:c>
      <x:c r="P57" s="29" t="n">
        <x:f>IF(COUNTA('Trades'!A57:I57,'Trades'!K57:T57)=0,0,1)</x:f>
        <x:v>0</x:v>
      </x:c>
    </x:row>
    <x:row r="58" ht="52" customHeight="1">
      <x:c r="A58" s="29" t="str">
        <x:f>IF(P58=0,"",IF('Trades'!A58="","[Trades "&amp;ROW()&amp;"]",'Trades'!A58))</x:f>
      </x:c>
      <x:c r="B58" s="33" t="str">
        <x:f>IF(K58=0,"",CHOOSE(K58,"Completa","Abierta","Incompleta / no válida","No admitida"))</x:f>
      </x:c>
      <x:c r="C58" s="33" t="str">
        <x:f>IF(P58=0,"",IF('Trades'!I58="UNSUPPORTED","No se admiten aumentos ni inversiones de posición",IF('Trades'!A58="","Introduzca el ID de operación",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ID: texto que empiece por A–Z, hasta 64 caracteres; sin *, ?, ~, =, &lt; ni &gt;. Ejemplo: T-001.",IF(COUNTIFS('Trades'!$A$9:$A$208,'Trades'!A58)&lt;&gt;1,"ID de operación duplicado",IF('Trades'!B58="","Indique el instrumento",IF(AND('Trades'!C58&lt;&gt;"LONG",'Trades'!C58&lt;&gt;"SHORT"),"Elija LONG o SHORT",IF(NOT(ISNUMBER('Trades'!D58)),"Introduzca una fecha y hora de apertura válidas",IF(OR('Trades'!D58&lt;1,'Trades'!D58&gt;2958465),"Introduzca una fecha y hora de apertura válidas",IF(NOT(ISNUMBER('Trades'!E58)),"Indique una cantidad inicial positiva",IF(OR('Trades'!E58&lt;=0,'Trades'!E58&gt;1000000,ROUND('Trades'!E58,8)&lt;&gt;'Trades'!E58),"Indique una cantidad inicial positiva",IF('Trades'!F58="","Indique la unidad de cantidad",IF(AND('Trades'!I58&lt;&gt;"OPEN",'Trades'!I58&lt;&gt;"CLOSED"),"Elija OPEN o CLOSED",IF(AND('Trades'!J58&lt;&gt;"NET",'Trades'!J58&lt;&gt;"GROSS"),"Elija NET o GROSS",IF(COUNTIFS('Exits'!$B$9:$B$608,'Trades'!A58,'Exits'!$G$9:$G$608,-1)&gt;0,"Revise las salidas vinculadas",IF(D58&gt;'Trades'!E58,"La cantidad cerrada supera la inicial",IF(AND('Trades'!I58="OPEN",D58='Trades'!E58),"OPEN contradice un saldo de cantidad nulo",IF('Trades'!I58="OPEN","",IF(O58=0,"Añada un cierre en Exits",IF(D58&lt;&gt;'Trades'!E58,"CLOSED requiere cerrar toda la cantidad",IF(AND('Trades'!J58="NET",NOT(ISNUMBER('Trades'!L58))),"Introduzca el neto conciliado de toda la posición",IF(AND('Trades'!J58="NET",'Trades'!K58&lt;&gt;"YES"),"Confirme que el neto abarca toda la posición",IF(IF('Trades'!J58="NET",IF('Trades'!M58="",FALSE,IF(NOT(ISNUMBER('Trades'!M58)),TRUE,OR('Trades'!M58&lt;0,'Trades'!M58&gt;1000000000,ROUND('Trades'!M58,2)&lt;&gt;'Trades'!M58))),FALSE),"Importes: hasta 2 decimales; valor absoluto de entrada ≤ 1.000.000.000.",IF(IF('Trades'!J58="NET",IF('Trades'!N58="",FALSE,IF(NOT(ISNUMBER('Trades'!N58)),TRUE,OR('Trades'!N58&lt;0,'Trades'!N58&gt;1000000000,ROUND('Trades'!N58,2)&lt;&gt;'Trades'!N58))),FALSE),"Importes: hasta 2 decimales; valor absoluto de entrada ≤ 1.000.000.000.",IF(IF('Trades'!J58="NET",IF('Trades'!O58="",FALSE,IF(NOT(ISNUMBER('Trades'!O58)),TRUE,OR(ABS('Trades'!O58)&gt;1000000000,ROUND('Trades'!O58,2)&lt;&gt;'Trades'!O58))),FALSE),"Importes: hasta 2 decimales; valor absoluto de entrada ≤ 1.000.000.000.",IF(AND('Trades'!J58="GROSS",NOT(ISNUMBER('Trades'!M58))),"Indique la comisión, incluso si es cero",IF(AND('Trades'!J58="GROSS",'Trades'!M58&lt;0),"La comisión no puede ser negativa",IF(AND('Trades'!J58="GROSS",NOT(ISNUMBER('Trades'!N58))),"Indique otros cargos, incluso si son cero",IF(AND('Trades'!J58="GROSS",'Trades'!N58&lt;0),"Los cargos no pueden ser negativos",IF(AND('Trades'!J58="GROSS",NOT(ISNUMBER('Trades'!O58))),"Indique la financiación con signo, incluido cero",IF(AND('Trades'!J58="GROSS",NOT(ISNUMBER(F58))),"Indique el P&amp;L bruto de cada salida",IF(IF('Trades'!J58="NET",OR(ABS('Trades'!L58)&gt;1000000000,ROUND('Trades'!L58,2)&lt;&gt;'Trades'!L58),FALSE),"Importes: hasta 2 decimales; valor absoluto de entrada ≤ 1.000.000.000.",IF(IF('Trades'!J58="GROSS",OR(ABS('Trades'!M58)&gt;1000000000,ABS('Trades'!N58)&gt;1000000000,ABS('Trades'!O58)&gt;1000000000,ROUND('Trades'!M58,2)&lt;&gt;'Trades'!M58,ROUND('Trades'!N58,2)&lt;&gt;'Trades'!N58,ROUND('Trades'!O58,2)&lt;&gt;'Trades'!O58),FALSE),"Importes: hasta 2 decimales; valor absoluto de entrada ≤ 1.000.000.000.",IF(AND('Trades'!G58&lt;&gt;"",OR(NOT(ISNUMBER('Trades'!G58)),'Trades'!G58&lt;=0)),"Indique un precio positivo o deje la celda vacía",IF(AND('Trades'!H58&lt;&gt;"",OR(NOT(ISNUMBER('Trades'!H58)),'Trades'!H58&lt;=0)),"Indique un precio positivo o deje la celda vacía","")))))))))))))))))))))))))))))))))))</x:f>
      </x:c>
      <x:c r="D58" s="31"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d",ROUND(SUMIFS('Exits'!$I$9:$I$608,'Exits'!$B$9:$B$608,'Trades'!A58),8)))</x:f>
      </x:c>
      <x:c r="E58" s="32"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d",IF(OR(O58=0,COUNTIFS('Exits'!$B$9:$B$608,'Trades'!A58,'Exits'!$G$9:$G$608,-1)&gt;0),"n/d",_xlfn.MAXIFS('Exits'!$C$9:$C$608,'Exits'!$B$9:$B$608,'Trades'!A58))))</x:f>
      </x:c>
      <x:c r="F58" s="30"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n/d",IF(AND(O58&gt;0,SUMIFS('Exits'!$J$9:$J$608,'Exits'!$B$9:$B$608,'Trades'!A58)=O58),ROUND(SUMIFS('Exits'!$F$9:$F$608,'Exits'!$B$9:$B$608,'Trades'!A58),2),"n/d")))</x:f>
      </x:c>
      <x:c r="G58" s="30" t="str">
        <x:f>IF(P58=0,"",IF(K58&lt;&gt;1,"n/d",IF('Trades'!J58="NET",'Trades'!L58,ROUND(F58-'Trades'!M58-'Trades'!N58+'Trades'!O58,2))))</x:f>
      </x:c>
      <x:c r="H58" s="31" t="str">
        <x:f>IF(P58=0,"",IF(N58=1,G58/'Trades'!P58,"n/d"))</x:f>
      </x:c>
      <x:c r="I58" s="33" t="str">
        <x:f>IF(P58=0,"",IF(K58&lt;&gt;1,"Posición sin completar",IF(NOT(ISNUMBER('Trades'!P58)),"Riesgo ausente o no válido: positivo, ≤ 1.000.000.000 y hasta 2 decimales.",IF(OR('Trades'!P58&lt;=0,'Trades'!P58&gt;1000000000,ROUND('Trades'!P58,2)&lt;&gt;'Trades'!P58),"Riesgo ausente o no válido: positivo, ≤ 1.000.000.000 y hasta 2 decimales.",IF(AND('Trades'!Q58&lt;&gt;"PRICE",'Trades'!Q58&lt;&gt;"ALL_IN"),"Elija PRICE o ALL_IN",IF('Trades'!Q58&lt;&gt;'Summary'!$K$4,"Otra base seleccionada","Registrado"))))))</x:f>
      </x:c>
      <x:c r="J58" s="33" t="str">
        <x:f>IF(P58=0,"",IF('Summary'!$H$6="Revise las fechas del filtro","Revise las fechas del filtro",IF(L58=1,"Incluida",IF(K58=1,"Fuera del período","No incluida"))))</x:f>
      </x:c>
      <x:c r="K58" s="29" t="n">
        <x:f>IF(P58=0,0,IF('Trades'!I58="UNSUPPORTED",4,IF(C58&lt;&gt;"",3,IF('Trades'!I58="OPEN",2,1))))</x:f>
        <x:v>0</x:v>
      </x:c>
      <x:c r="L58" s="29" t="n">
        <x:f>IF(OR(K58&lt;&gt;1,'Summary'!$H$6="Revise las fechas del filtro"),0,IF(AND(OR('Summary'!$B$6="",E58&gt;='Summary'!$B$6),OR('Summary'!$E$6="",E58&lt;'Summary'!$E$6+1)),1,0))</x:f>
        <x:v>0</x:v>
      </x:c>
      <x:c r="M58" s="29" t="n">
        <x:f>IF(AND(L58=1,N58=1,'Trades'!Q58='Summary'!$K$4),1,0)</x:f>
        <x:v>0</x:v>
      </x:c>
      <x:c r="N58" s="29" t="n">
        <x:f>IF(K58&lt;&gt;1,0,IF(NOT(ISNUMBER('Trades'!P58)),0,IF(AND('Trades'!P58&gt;0,'Trades'!P58&lt;=1000000000,ROUND('Trades'!P58,2)='Trades'!P58,OR('Trades'!Q58="PRICE",'Trades'!Q58="ALL_IN")),1,0)))</x:f>
        <x:v>0</x:v>
      </x:c>
      <x:c r="O58" s="29" t="n">
        <x:f>IF(P58=0,0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0,COUNTIFS('Exits'!$B$9:$B$608,'Trades'!A58,'Exits'!$K$9:$K$608,1)))</x:f>
        <x:v>0</x:v>
      </x:c>
      <x:c r="P58" s="29" t="n">
        <x:f>IF(COUNTA('Trades'!A58:I58,'Trades'!K58:T58)=0,0,1)</x:f>
        <x:v>0</x:v>
      </x:c>
    </x:row>
    <x:row r="59" ht="52" customHeight="1">
      <x:c r="A59" s="29" t="str">
        <x:f>IF(P59=0,"",IF('Trades'!A59="","[Trades "&amp;ROW()&amp;"]",'Trades'!A59))</x:f>
      </x:c>
      <x:c r="B59" s="33" t="str">
        <x:f>IF(K59=0,"",CHOOSE(K59,"Completa","Abierta","Incompleta / no válida","No admitida"))</x:f>
      </x:c>
      <x:c r="C59" s="33" t="str">
        <x:f>IF(P59=0,"",IF('Trades'!I59="UNSUPPORTED","No se admiten aumentos ni inversiones de posición",IF('Trades'!A59="","Introduzca el ID de operación",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ID: texto que empiece por A–Z, hasta 64 caracteres; sin *, ?, ~, =, &lt; ni &gt;. Ejemplo: T-001.",IF(COUNTIFS('Trades'!$A$9:$A$208,'Trades'!A59)&lt;&gt;1,"ID de operación duplicado",IF('Trades'!B59="","Indique el instrumento",IF(AND('Trades'!C59&lt;&gt;"LONG",'Trades'!C59&lt;&gt;"SHORT"),"Elija LONG o SHORT",IF(NOT(ISNUMBER('Trades'!D59)),"Introduzca una fecha y hora de apertura válidas",IF(OR('Trades'!D59&lt;1,'Trades'!D59&gt;2958465),"Introduzca una fecha y hora de apertura válidas",IF(NOT(ISNUMBER('Trades'!E59)),"Indique una cantidad inicial positiva",IF(OR('Trades'!E59&lt;=0,'Trades'!E59&gt;1000000,ROUND('Trades'!E59,8)&lt;&gt;'Trades'!E59),"Indique una cantidad inicial positiva",IF('Trades'!F59="","Indique la unidad de cantidad",IF(AND('Trades'!I59&lt;&gt;"OPEN",'Trades'!I59&lt;&gt;"CLOSED"),"Elija OPEN o CLOSED",IF(AND('Trades'!J59&lt;&gt;"NET",'Trades'!J59&lt;&gt;"GROSS"),"Elija NET o GROSS",IF(COUNTIFS('Exits'!$B$9:$B$608,'Trades'!A59,'Exits'!$G$9:$G$608,-1)&gt;0,"Revise las salidas vinculadas",IF(D59&gt;'Trades'!E59,"La cantidad cerrada supera la inicial",IF(AND('Trades'!I59="OPEN",D59='Trades'!E59),"OPEN contradice un saldo de cantidad nulo",IF('Trades'!I59="OPEN","",IF(O59=0,"Añada un cierre en Exits",IF(D59&lt;&gt;'Trades'!E59,"CLOSED requiere cerrar toda la cantidad",IF(AND('Trades'!J59="NET",NOT(ISNUMBER('Trades'!L59))),"Introduzca el neto conciliado de toda la posición",IF(AND('Trades'!J59="NET",'Trades'!K59&lt;&gt;"YES"),"Confirme que el neto abarca toda la posición",IF(IF('Trades'!J59="NET",IF('Trades'!M59="",FALSE,IF(NOT(ISNUMBER('Trades'!M59)),TRUE,OR('Trades'!M59&lt;0,'Trades'!M59&gt;1000000000,ROUND('Trades'!M59,2)&lt;&gt;'Trades'!M59))),FALSE),"Importes: hasta 2 decimales; valor absoluto de entrada ≤ 1.000.000.000.",IF(IF('Trades'!J59="NET",IF('Trades'!N59="",FALSE,IF(NOT(ISNUMBER('Trades'!N59)),TRUE,OR('Trades'!N59&lt;0,'Trades'!N59&gt;1000000000,ROUND('Trades'!N59,2)&lt;&gt;'Trades'!N59))),FALSE),"Importes: hasta 2 decimales; valor absoluto de entrada ≤ 1.000.000.000.",IF(IF('Trades'!J59="NET",IF('Trades'!O59="",FALSE,IF(NOT(ISNUMBER('Trades'!O59)),TRUE,OR(ABS('Trades'!O59)&gt;1000000000,ROUND('Trades'!O59,2)&lt;&gt;'Trades'!O59))),FALSE),"Importes: hasta 2 decimales; valor absoluto de entrada ≤ 1.000.000.000.",IF(AND('Trades'!J59="GROSS",NOT(ISNUMBER('Trades'!M59))),"Indique la comisión, incluso si es cero",IF(AND('Trades'!J59="GROSS",'Trades'!M59&lt;0),"La comisión no puede ser negativa",IF(AND('Trades'!J59="GROSS",NOT(ISNUMBER('Trades'!N59))),"Indique otros cargos, incluso si son cero",IF(AND('Trades'!J59="GROSS",'Trades'!N59&lt;0),"Los cargos no pueden ser negativos",IF(AND('Trades'!J59="GROSS",NOT(ISNUMBER('Trades'!O59))),"Indique la financiación con signo, incluido cero",IF(AND('Trades'!J59="GROSS",NOT(ISNUMBER(F59))),"Indique el P&amp;L bruto de cada salida",IF(IF('Trades'!J59="NET",OR(ABS('Trades'!L59)&gt;1000000000,ROUND('Trades'!L59,2)&lt;&gt;'Trades'!L59),FALSE),"Importes: hasta 2 decimales; valor absoluto de entrada ≤ 1.000.000.000.",IF(IF('Trades'!J59="GROSS",OR(ABS('Trades'!M59)&gt;1000000000,ABS('Trades'!N59)&gt;1000000000,ABS('Trades'!O59)&gt;1000000000,ROUND('Trades'!M59,2)&lt;&gt;'Trades'!M59,ROUND('Trades'!N59,2)&lt;&gt;'Trades'!N59,ROUND('Trades'!O59,2)&lt;&gt;'Trades'!O59),FALSE),"Importes: hasta 2 decimales; valor absoluto de entrada ≤ 1.000.000.000.",IF(AND('Trades'!G59&lt;&gt;"",OR(NOT(ISNUMBER('Trades'!G59)),'Trades'!G59&lt;=0)),"Indique un precio positivo o deje la celda vacía",IF(AND('Trades'!H59&lt;&gt;"",OR(NOT(ISNUMBER('Trades'!H59)),'Trades'!H59&lt;=0)),"Indique un precio positivo o deje la celda vacía","")))))))))))))))))))))))))))))))))))</x:f>
      </x:c>
      <x:c r="D59" s="31"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d",ROUND(SUMIFS('Exits'!$I$9:$I$608,'Exits'!$B$9:$B$608,'Trades'!A59),8)))</x:f>
      </x:c>
      <x:c r="E59" s="32"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d",IF(OR(O59=0,COUNTIFS('Exits'!$B$9:$B$608,'Trades'!A59,'Exits'!$G$9:$G$608,-1)&gt;0),"n/d",_xlfn.MAXIFS('Exits'!$C$9:$C$608,'Exits'!$B$9:$B$608,'Trades'!A59))))</x:f>
      </x:c>
      <x:c r="F59" s="30"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n/d",IF(AND(O59&gt;0,SUMIFS('Exits'!$J$9:$J$608,'Exits'!$B$9:$B$608,'Trades'!A59)=O59),ROUND(SUMIFS('Exits'!$F$9:$F$608,'Exits'!$B$9:$B$608,'Trades'!A59),2),"n/d")))</x:f>
      </x:c>
      <x:c r="G59" s="30" t="str">
        <x:f>IF(P59=0,"",IF(K59&lt;&gt;1,"n/d",IF('Trades'!J59="NET",'Trades'!L59,ROUND(F59-'Trades'!M59-'Trades'!N59+'Trades'!O59,2))))</x:f>
      </x:c>
      <x:c r="H59" s="31" t="str">
        <x:f>IF(P59=0,"",IF(N59=1,G59/'Trades'!P59,"n/d"))</x:f>
      </x:c>
      <x:c r="I59" s="33" t="str">
        <x:f>IF(P59=0,"",IF(K59&lt;&gt;1,"Posición sin completar",IF(NOT(ISNUMBER('Trades'!P59)),"Riesgo ausente o no válido: positivo, ≤ 1.000.000.000 y hasta 2 decimales.",IF(OR('Trades'!P59&lt;=0,'Trades'!P59&gt;1000000000,ROUND('Trades'!P59,2)&lt;&gt;'Trades'!P59),"Riesgo ausente o no válido: positivo, ≤ 1.000.000.000 y hasta 2 decimales.",IF(AND('Trades'!Q59&lt;&gt;"PRICE",'Trades'!Q59&lt;&gt;"ALL_IN"),"Elija PRICE o ALL_IN",IF('Trades'!Q59&lt;&gt;'Summary'!$K$4,"Otra base seleccionada","Registrado"))))))</x:f>
      </x:c>
      <x:c r="J59" s="33" t="str">
        <x:f>IF(P59=0,"",IF('Summary'!$H$6="Revise las fechas del filtro","Revise las fechas del filtro",IF(L59=1,"Incluida",IF(K59=1,"Fuera del período","No incluida"))))</x:f>
      </x:c>
      <x:c r="K59" s="29" t="n">
        <x:f>IF(P59=0,0,IF('Trades'!I59="UNSUPPORTED",4,IF(C59&lt;&gt;"",3,IF('Trades'!I59="OPEN",2,1))))</x:f>
        <x:v>0</x:v>
      </x:c>
      <x:c r="L59" s="29" t="n">
        <x:f>IF(OR(K59&lt;&gt;1,'Summary'!$H$6="Revise las fechas del filtro"),0,IF(AND(OR('Summary'!$B$6="",E59&gt;='Summary'!$B$6),OR('Summary'!$E$6="",E59&lt;'Summary'!$E$6+1)),1,0))</x:f>
        <x:v>0</x:v>
      </x:c>
      <x:c r="M59" s="29" t="n">
        <x:f>IF(AND(L59=1,N59=1,'Trades'!Q59='Summary'!$K$4),1,0)</x:f>
        <x:v>0</x:v>
      </x:c>
      <x:c r="N59" s="29" t="n">
        <x:f>IF(K59&lt;&gt;1,0,IF(NOT(ISNUMBER('Trades'!P59)),0,IF(AND('Trades'!P59&gt;0,'Trades'!P59&lt;=1000000000,ROUND('Trades'!P59,2)='Trades'!P59,OR('Trades'!Q59="PRICE",'Trades'!Q59="ALL_IN")),1,0)))</x:f>
        <x:v>0</x:v>
      </x:c>
      <x:c r="O59" s="29" t="n">
        <x:f>IF(P59=0,0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0,COUNTIFS('Exits'!$B$9:$B$608,'Trades'!A59,'Exits'!$K$9:$K$608,1)))</x:f>
        <x:v>0</x:v>
      </x:c>
      <x:c r="P59" s="29" t="n">
        <x:f>IF(COUNTA('Trades'!A59:I59,'Trades'!K59:T59)=0,0,1)</x:f>
        <x:v>0</x:v>
      </x:c>
    </x:row>
    <x:row r="60" ht="52" customHeight="1">
      <x:c r="A60" s="29" t="str">
        <x:f>IF(P60=0,"",IF('Trades'!A60="","[Trades "&amp;ROW()&amp;"]",'Trades'!A60))</x:f>
      </x:c>
      <x:c r="B60" s="33" t="str">
        <x:f>IF(K60=0,"",CHOOSE(K60,"Completa","Abierta","Incompleta / no válida","No admitida"))</x:f>
      </x:c>
      <x:c r="C60" s="33" t="str">
        <x:f>IF(P60=0,"",IF('Trades'!I60="UNSUPPORTED","No se admiten aumentos ni inversiones de posición",IF('Trades'!A60="","Introduzca el ID de operación",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ID: texto que empiece por A–Z, hasta 64 caracteres; sin *, ?, ~, =, &lt; ni &gt;. Ejemplo: T-001.",IF(COUNTIFS('Trades'!$A$9:$A$208,'Trades'!A60)&lt;&gt;1,"ID de operación duplicado",IF('Trades'!B60="","Indique el instrumento",IF(AND('Trades'!C60&lt;&gt;"LONG",'Trades'!C60&lt;&gt;"SHORT"),"Elija LONG o SHORT",IF(NOT(ISNUMBER('Trades'!D60)),"Introduzca una fecha y hora de apertura válidas",IF(OR('Trades'!D60&lt;1,'Trades'!D60&gt;2958465),"Introduzca una fecha y hora de apertura válidas",IF(NOT(ISNUMBER('Trades'!E60)),"Indique una cantidad inicial positiva",IF(OR('Trades'!E60&lt;=0,'Trades'!E60&gt;1000000,ROUND('Trades'!E60,8)&lt;&gt;'Trades'!E60),"Indique una cantidad inicial positiva",IF('Trades'!F60="","Indique la unidad de cantidad",IF(AND('Trades'!I60&lt;&gt;"OPEN",'Trades'!I60&lt;&gt;"CLOSED"),"Elija OPEN o CLOSED",IF(AND('Trades'!J60&lt;&gt;"NET",'Trades'!J60&lt;&gt;"GROSS"),"Elija NET o GROSS",IF(COUNTIFS('Exits'!$B$9:$B$608,'Trades'!A60,'Exits'!$G$9:$G$608,-1)&gt;0,"Revise las salidas vinculadas",IF(D60&gt;'Trades'!E60,"La cantidad cerrada supera la inicial",IF(AND('Trades'!I60="OPEN",D60='Trades'!E60),"OPEN contradice un saldo de cantidad nulo",IF('Trades'!I60="OPEN","",IF(O60=0,"Añada un cierre en Exits",IF(D60&lt;&gt;'Trades'!E60,"CLOSED requiere cerrar toda la cantidad",IF(AND('Trades'!J60="NET",NOT(ISNUMBER('Trades'!L60))),"Introduzca el neto conciliado de toda la posición",IF(AND('Trades'!J60="NET",'Trades'!K60&lt;&gt;"YES"),"Confirme que el neto abarca toda la posición",IF(IF('Trades'!J60="NET",IF('Trades'!M60="",FALSE,IF(NOT(ISNUMBER('Trades'!M60)),TRUE,OR('Trades'!M60&lt;0,'Trades'!M60&gt;1000000000,ROUND('Trades'!M60,2)&lt;&gt;'Trades'!M60))),FALSE),"Importes: hasta 2 decimales; valor absoluto de entrada ≤ 1.000.000.000.",IF(IF('Trades'!J60="NET",IF('Trades'!N60="",FALSE,IF(NOT(ISNUMBER('Trades'!N60)),TRUE,OR('Trades'!N60&lt;0,'Trades'!N60&gt;1000000000,ROUND('Trades'!N60,2)&lt;&gt;'Trades'!N60))),FALSE),"Importes: hasta 2 decimales; valor absoluto de entrada ≤ 1.000.000.000.",IF(IF('Trades'!J60="NET",IF('Trades'!O60="",FALSE,IF(NOT(ISNUMBER('Trades'!O60)),TRUE,OR(ABS('Trades'!O60)&gt;1000000000,ROUND('Trades'!O60,2)&lt;&gt;'Trades'!O60))),FALSE),"Importes: hasta 2 decimales; valor absoluto de entrada ≤ 1.000.000.000.",IF(AND('Trades'!J60="GROSS",NOT(ISNUMBER('Trades'!M60))),"Indique la comisión, incluso si es cero",IF(AND('Trades'!J60="GROSS",'Trades'!M60&lt;0),"La comisión no puede ser negativa",IF(AND('Trades'!J60="GROSS",NOT(ISNUMBER('Trades'!N60))),"Indique otros cargos, incluso si son cero",IF(AND('Trades'!J60="GROSS",'Trades'!N60&lt;0),"Los cargos no pueden ser negativos",IF(AND('Trades'!J60="GROSS",NOT(ISNUMBER('Trades'!O60))),"Indique la financiación con signo, incluido cero",IF(AND('Trades'!J60="GROSS",NOT(ISNUMBER(F60))),"Indique el P&amp;L bruto de cada salida",IF(IF('Trades'!J60="NET",OR(ABS('Trades'!L60)&gt;1000000000,ROUND('Trades'!L60,2)&lt;&gt;'Trades'!L60),FALSE),"Importes: hasta 2 decimales; valor absoluto de entrada ≤ 1.000.000.000.",IF(IF('Trades'!J60="GROSS",OR(ABS('Trades'!M60)&gt;1000000000,ABS('Trades'!N60)&gt;1000000000,ABS('Trades'!O60)&gt;1000000000,ROUND('Trades'!M60,2)&lt;&gt;'Trades'!M60,ROUND('Trades'!N60,2)&lt;&gt;'Trades'!N60,ROUND('Trades'!O60,2)&lt;&gt;'Trades'!O60),FALSE),"Importes: hasta 2 decimales; valor absoluto de entrada ≤ 1.000.000.000.",IF(AND('Trades'!G60&lt;&gt;"",OR(NOT(ISNUMBER('Trades'!G60)),'Trades'!G60&lt;=0)),"Indique un precio positivo o deje la celda vacía",IF(AND('Trades'!H60&lt;&gt;"",OR(NOT(ISNUMBER('Trades'!H60)),'Trades'!H60&lt;=0)),"Indique un precio positivo o deje la celda vacía","")))))))))))))))))))))))))))))))))))</x:f>
      </x:c>
      <x:c r="D60" s="31"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d",ROUND(SUMIFS('Exits'!$I$9:$I$608,'Exits'!$B$9:$B$608,'Trades'!A60),8)))</x:f>
      </x:c>
      <x:c r="E60" s="32"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d",IF(OR(O60=0,COUNTIFS('Exits'!$B$9:$B$608,'Trades'!A60,'Exits'!$G$9:$G$608,-1)&gt;0),"n/d",_xlfn.MAXIFS('Exits'!$C$9:$C$608,'Exits'!$B$9:$B$608,'Trades'!A60))))</x:f>
      </x:c>
      <x:c r="F60" s="30"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n/d",IF(AND(O60&gt;0,SUMIFS('Exits'!$J$9:$J$608,'Exits'!$B$9:$B$608,'Trades'!A60)=O60),ROUND(SUMIFS('Exits'!$F$9:$F$608,'Exits'!$B$9:$B$608,'Trades'!A60),2),"n/d")))</x:f>
      </x:c>
      <x:c r="G60" s="30" t="str">
        <x:f>IF(P60=0,"",IF(K60&lt;&gt;1,"n/d",IF('Trades'!J60="NET",'Trades'!L60,ROUND(F60-'Trades'!M60-'Trades'!N60+'Trades'!O60,2))))</x:f>
      </x:c>
      <x:c r="H60" s="31" t="str">
        <x:f>IF(P60=0,"",IF(N60=1,G60/'Trades'!P60,"n/d"))</x:f>
      </x:c>
      <x:c r="I60" s="33" t="str">
        <x:f>IF(P60=0,"",IF(K60&lt;&gt;1,"Posición sin completar",IF(NOT(ISNUMBER('Trades'!P60)),"Riesgo ausente o no válido: positivo, ≤ 1.000.000.000 y hasta 2 decimales.",IF(OR('Trades'!P60&lt;=0,'Trades'!P60&gt;1000000000,ROUND('Trades'!P60,2)&lt;&gt;'Trades'!P60),"Riesgo ausente o no válido: positivo, ≤ 1.000.000.000 y hasta 2 decimales.",IF(AND('Trades'!Q60&lt;&gt;"PRICE",'Trades'!Q60&lt;&gt;"ALL_IN"),"Elija PRICE o ALL_IN",IF('Trades'!Q60&lt;&gt;'Summary'!$K$4,"Otra base seleccionada","Registrado"))))))</x:f>
      </x:c>
      <x:c r="J60" s="33" t="str">
        <x:f>IF(P60=0,"",IF('Summary'!$H$6="Revise las fechas del filtro","Revise las fechas del filtro",IF(L60=1,"Incluida",IF(K60=1,"Fuera del período","No incluida"))))</x:f>
      </x:c>
      <x:c r="K60" s="29" t="n">
        <x:f>IF(P60=0,0,IF('Trades'!I60="UNSUPPORTED",4,IF(C60&lt;&gt;"",3,IF('Trades'!I60="OPEN",2,1))))</x:f>
        <x:v>0</x:v>
      </x:c>
      <x:c r="L60" s="29" t="n">
        <x:f>IF(OR(K60&lt;&gt;1,'Summary'!$H$6="Revise las fechas del filtro"),0,IF(AND(OR('Summary'!$B$6="",E60&gt;='Summary'!$B$6),OR('Summary'!$E$6="",E60&lt;'Summary'!$E$6+1)),1,0))</x:f>
        <x:v>0</x:v>
      </x:c>
      <x:c r="M60" s="29" t="n">
        <x:f>IF(AND(L60=1,N60=1,'Trades'!Q60='Summary'!$K$4),1,0)</x:f>
        <x:v>0</x:v>
      </x:c>
      <x:c r="N60" s="29" t="n">
        <x:f>IF(K60&lt;&gt;1,0,IF(NOT(ISNUMBER('Trades'!P60)),0,IF(AND('Trades'!P60&gt;0,'Trades'!P60&lt;=1000000000,ROUND('Trades'!P60,2)='Trades'!P60,OR('Trades'!Q60="PRICE",'Trades'!Q60="ALL_IN")),1,0)))</x:f>
        <x:v>0</x:v>
      </x:c>
      <x:c r="O60" s="29" t="n">
        <x:f>IF(P60=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0,COUNTIFS('Exits'!$B$9:$B$608,'Trades'!A60,'Exits'!$K$9:$K$608,1)))</x:f>
        <x:v>0</x:v>
      </x:c>
      <x:c r="P60" s="29" t="n">
        <x:f>IF(COUNTA('Trades'!A60:I60,'Trades'!K60:T60)=0,0,1)</x:f>
        <x:v>0</x:v>
      </x:c>
    </x:row>
    <x:row r="61" ht="52" customHeight="1">
      <x:c r="A61" s="29" t="str">
        <x:f>IF(P61=0,"",IF('Trades'!A61="","[Trades "&amp;ROW()&amp;"]",'Trades'!A61))</x:f>
      </x:c>
      <x:c r="B61" s="33" t="str">
        <x:f>IF(K61=0,"",CHOOSE(K61,"Completa","Abierta","Incompleta / no válida","No admitida"))</x:f>
      </x:c>
      <x:c r="C61" s="33" t="str">
        <x:f>IF(P61=0,"",IF('Trades'!I61="UNSUPPORTED","No se admiten aumentos ni inversiones de posición",IF('Trades'!A61="","Introduzca el ID de operación",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ID: texto que empiece por A–Z, hasta 64 caracteres; sin *, ?, ~, =, &lt; ni &gt;. Ejemplo: T-001.",IF(COUNTIFS('Trades'!$A$9:$A$208,'Trades'!A61)&lt;&gt;1,"ID de operación duplicado",IF('Trades'!B61="","Indique el instrumento",IF(AND('Trades'!C61&lt;&gt;"LONG",'Trades'!C61&lt;&gt;"SHORT"),"Elija LONG o SHORT",IF(NOT(ISNUMBER('Trades'!D61)),"Introduzca una fecha y hora de apertura válidas",IF(OR('Trades'!D61&lt;1,'Trades'!D61&gt;2958465),"Introduzca una fecha y hora de apertura válidas",IF(NOT(ISNUMBER('Trades'!E61)),"Indique una cantidad inicial positiva",IF(OR('Trades'!E61&lt;=0,'Trades'!E61&gt;1000000,ROUND('Trades'!E61,8)&lt;&gt;'Trades'!E61),"Indique una cantidad inicial positiva",IF('Trades'!F61="","Indique la unidad de cantidad",IF(AND('Trades'!I61&lt;&gt;"OPEN",'Trades'!I61&lt;&gt;"CLOSED"),"Elija OPEN o CLOSED",IF(AND('Trades'!J61&lt;&gt;"NET",'Trades'!J61&lt;&gt;"GROSS"),"Elija NET o GROSS",IF(COUNTIFS('Exits'!$B$9:$B$608,'Trades'!A61,'Exits'!$G$9:$G$608,-1)&gt;0,"Revise las salidas vinculadas",IF(D61&gt;'Trades'!E61,"La cantidad cerrada supera la inicial",IF(AND('Trades'!I61="OPEN",D61='Trades'!E61),"OPEN contradice un saldo de cantidad nulo",IF('Trades'!I61="OPEN","",IF(O61=0,"Añada un cierre en Exits",IF(D61&lt;&gt;'Trades'!E61,"CLOSED requiere cerrar toda la cantidad",IF(AND('Trades'!J61="NET",NOT(ISNUMBER('Trades'!L61))),"Introduzca el neto conciliado de toda la posición",IF(AND('Trades'!J61="NET",'Trades'!K61&lt;&gt;"YES"),"Confirme que el neto abarca toda la posición",IF(IF('Trades'!J61="NET",IF('Trades'!M61="",FALSE,IF(NOT(ISNUMBER('Trades'!M61)),TRUE,OR('Trades'!M61&lt;0,'Trades'!M61&gt;1000000000,ROUND('Trades'!M61,2)&lt;&gt;'Trades'!M61))),FALSE),"Importes: hasta 2 decimales; valor absoluto de entrada ≤ 1.000.000.000.",IF(IF('Trades'!J61="NET",IF('Trades'!N61="",FALSE,IF(NOT(ISNUMBER('Trades'!N61)),TRUE,OR('Trades'!N61&lt;0,'Trades'!N61&gt;1000000000,ROUND('Trades'!N61,2)&lt;&gt;'Trades'!N61))),FALSE),"Importes: hasta 2 decimales; valor absoluto de entrada ≤ 1.000.000.000.",IF(IF('Trades'!J61="NET",IF('Trades'!O61="",FALSE,IF(NOT(ISNUMBER('Trades'!O61)),TRUE,OR(ABS('Trades'!O61)&gt;1000000000,ROUND('Trades'!O61,2)&lt;&gt;'Trades'!O61))),FALSE),"Importes: hasta 2 decimales; valor absoluto de entrada ≤ 1.000.000.000.",IF(AND('Trades'!J61="GROSS",NOT(ISNUMBER('Trades'!M61))),"Indique la comisión, incluso si es cero",IF(AND('Trades'!J61="GROSS",'Trades'!M61&lt;0),"La comisión no puede ser negativa",IF(AND('Trades'!J61="GROSS",NOT(ISNUMBER('Trades'!N61))),"Indique otros cargos, incluso si son cero",IF(AND('Trades'!J61="GROSS",'Trades'!N61&lt;0),"Los cargos no pueden ser negativos",IF(AND('Trades'!J61="GROSS",NOT(ISNUMBER('Trades'!O61))),"Indique la financiación con signo, incluido cero",IF(AND('Trades'!J61="GROSS",NOT(ISNUMBER(F61))),"Indique el P&amp;L bruto de cada salida",IF(IF('Trades'!J61="NET",OR(ABS('Trades'!L61)&gt;1000000000,ROUND('Trades'!L61,2)&lt;&gt;'Trades'!L61),FALSE),"Importes: hasta 2 decimales; valor absoluto de entrada ≤ 1.000.000.000.",IF(IF('Trades'!J61="GROSS",OR(ABS('Trades'!M61)&gt;1000000000,ABS('Trades'!N61)&gt;1000000000,ABS('Trades'!O61)&gt;1000000000,ROUND('Trades'!M61,2)&lt;&gt;'Trades'!M61,ROUND('Trades'!N61,2)&lt;&gt;'Trades'!N61,ROUND('Trades'!O61,2)&lt;&gt;'Trades'!O61),FALSE),"Importes: hasta 2 decimales; valor absoluto de entrada ≤ 1.000.000.000.",IF(AND('Trades'!G61&lt;&gt;"",OR(NOT(ISNUMBER('Trades'!G61)),'Trades'!G61&lt;=0)),"Indique un precio positivo o deje la celda vacía",IF(AND('Trades'!H61&lt;&gt;"",OR(NOT(ISNUMBER('Trades'!H61)),'Trades'!H61&lt;=0)),"Indique un precio positivo o deje la celda vacía","")))))))))))))))))))))))))))))))))))</x:f>
      </x:c>
      <x:c r="D61" s="31"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d",ROUND(SUMIFS('Exits'!$I$9:$I$608,'Exits'!$B$9:$B$608,'Trades'!A61),8)))</x:f>
      </x:c>
      <x:c r="E61" s="32"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d",IF(OR(O61=0,COUNTIFS('Exits'!$B$9:$B$608,'Trades'!A61,'Exits'!$G$9:$G$608,-1)&gt;0),"n/d",_xlfn.MAXIFS('Exits'!$C$9:$C$608,'Exits'!$B$9:$B$608,'Trades'!A61))))</x:f>
      </x:c>
      <x:c r="F61" s="30"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n/d",IF(AND(O61&gt;0,SUMIFS('Exits'!$J$9:$J$608,'Exits'!$B$9:$B$608,'Trades'!A61)=O61),ROUND(SUMIFS('Exits'!$F$9:$F$608,'Exits'!$B$9:$B$608,'Trades'!A61),2),"n/d")))</x:f>
      </x:c>
      <x:c r="G61" s="30" t="str">
        <x:f>IF(P61=0,"",IF(K61&lt;&gt;1,"n/d",IF('Trades'!J61="NET",'Trades'!L61,ROUND(F61-'Trades'!M61-'Trades'!N61+'Trades'!O61,2))))</x:f>
      </x:c>
      <x:c r="H61" s="31" t="str">
        <x:f>IF(P61=0,"",IF(N61=1,G61/'Trades'!P61,"n/d"))</x:f>
      </x:c>
      <x:c r="I61" s="33" t="str">
        <x:f>IF(P61=0,"",IF(K61&lt;&gt;1,"Posición sin completar",IF(NOT(ISNUMBER('Trades'!P61)),"Riesgo ausente o no válido: positivo, ≤ 1.000.000.000 y hasta 2 decimales.",IF(OR('Trades'!P61&lt;=0,'Trades'!P61&gt;1000000000,ROUND('Trades'!P61,2)&lt;&gt;'Trades'!P61),"Riesgo ausente o no válido: positivo, ≤ 1.000.000.000 y hasta 2 decimales.",IF(AND('Trades'!Q61&lt;&gt;"PRICE",'Trades'!Q61&lt;&gt;"ALL_IN"),"Elija PRICE o ALL_IN",IF('Trades'!Q61&lt;&gt;'Summary'!$K$4,"Otra base seleccionada","Registrado"))))))</x:f>
      </x:c>
      <x:c r="J61" s="33" t="str">
        <x:f>IF(P61=0,"",IF('Summary'!$H$6="Revise las fechas del filtro","Revise las fechas del filtro",IF(L61=1,"Incluida",IF(K61=1,"Fuera del período","No incluida"))))</x:f>
      </x:c>
      <x:c r="K61" s="29" t="n">
        <x:f>IF(P61=0,0,IF('Trades'!I61="UNSUPPORTED",4,IF(C61&lt;&gt;"",3,IF('Trades'!I61="OPEN",2,1))))</x:f>
        <x:v>0</x:v>
      </x:c>
      <x:c r="L61" s="29" t="n">
        <x:f>IF(OR(K61&lt;&gt;1,'Summary'!$H$6="Revise las fechas del filtro"),0,IF(AND(OR('Summary'!$B$6="",E61&gt;='Summary'!$B$6),OR('Summary'!$E$6="",E61&lt;'Summary'!$E$6+1)),1,0))</x:f>
        <x:v>0</x:v>
      </x:c>
      <x:c r="M61" s="29" t="n">
        <x:f>IF(AND(L61=1,N61=1,'Trades'!Q61='Summary'!$K$4),1,0)</x:f>
        <x:v>0</x:v>
      </x:c>
      <x:c r="N61" s="29" t="n">
        <x:f>IF(K61&lt;&gt;1,0,IF(NOT(ISNUMBER('Trades'!P61)),0,IF(AND('Trades'!P61&gt;0,'Trades'!P61&lt;=1000000000,ROUND('Trades'!P61,2)='Trades'!P61,OR('Trades'!Q61="PRICE",'Trades'!Q61="ALL_IN")),1,0)))</x:f>
        <x:v>0</x:v>
      </x:c>
      <x:c r="O61" s="29" t="n">
        <x:f>IF(P61=0,0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0,COUNTIFS('Exits'!$B$9:$B$608,'Trades'!A61,'Exits'!$K$9:$K$608,1)))</x:f>
        <x:v>0</x:v>
      </x:c>
      <x:c r="P61" s="29" t="n">
        <x:f>IF(COUNTA('Trades'!A61:I61,'Trades'!K61:T61)=0,0,1)</x:f>
        <x:v>0</x:v>
      </x:c>
    </x:row>
    <x:row r="62" ht="52" customHeight="1">
      <x:c r="A62" s="29" t="str">
        <x:f>IF(P62=0,"",IF('Trades'!A62="","[Trades "&amp;ROW()&amp;"]",'Trades'!A62))</x:f>
      </x:c>
      <x:c r="B62" s="33" t="str">
        <x:f>IF(K62=0,"",CHOOSE(K62,"Completa","Abierta","Incompleta / no válida","No admitida"))</x:f>
      </x:c>
      <x:c r="C62" s="33" t="str">
        <x:f>IF(P62=0,"",IF('Trades'!I62="UNSUPPORTED","No se admiten aumentos ni inversiones de posición",IF('Trades'!A62="","Introduzca el ID de operación",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ID: texto que empiece por A–Z, hasta 64 caracteres; sin *, ?, ~, =, &lt; ni &gt;. Ejemplo: T-001.",IF(COUNTIFS('Trades'!$A$9:$A$208,'Trades'!A62)&lt;&gt;1,"ID de operación duplicado",IF('Trades'!B62="","Indique el instrumento",IF(AND('Trades'!C62&lt;&gt;"LONG",'Trades'!C62&lt;&gt;"SHORT"),"Elija LONG o SHORT",IF(NOT(ISNUMBER('Trades'!D62)),"Introduzca una fecha y hora de apertura válidas",IF(OR('Trades'!D62&lt;1,'Trades'!D62&gt;2958465),"Introduzca una fecha y hora de apertura válidas",IF(NOT(ISNUMBER('Trades'!E62)),"Indique una cantidad inicial positiva",IF(OR('Trades'!E62&lt;=0,'Trades'!E62&gt;1000000,ROUND('Trades'!E62,8)&lt;&gt;'Trades'!E62),"Indique una cantidad inicial positiva",IF('Trades'!F62="","Indique la unidad de cantidad",IF(AND('Trades'!I62&lt;&gt;"OPEN",'Trades'!I62&lt;&gt;"CLOSED"),"Elija OPEN o CLOSED",IF(AND('Trades'!J62&lt;&gt;"NET",'Trades'!J62&lt;&gt;"GROSS"),"Elija NET o GROSS",IF(COUNTIFS('Exits'!$B$9:$B$608,'Trades'!A62,'Exits'!$G$9:$G$608,-1)&gt;0,"Revise las salidas vinculadas",IF(D62&gt;'Trades'!E62,"La cantidad cerrada supera la inicial",IF(AND('Trades'!I62="OPEN",D62='Trades'!E62),"OPEN contradice un saldo de cantidad nulo",IF('Trades'!I62="OPEN","",IF(O62=0,"Añada un cierre en Exits",IF(D62&lt;&gt;'Trades'!E62,"CLOSED requiere cerrar toda la cantidad",IF(AND('Trades'!J62="NET",NOT(ISNUMBER('Trades'!L62))),"Introduzca el neto conciliado de toda la posición",IF(AND('Trades'!J62="NET",'Trades'!K62&lt;&gt;"YES"),"Confirme que el neto abarca toda la posición",IF(IF('Trades'!J62="NET",IF('Trades'!M62="",FALSE,IF(NOT(ISNUMBER('Trades'!M62)),TRUE,OR('Trades'!M62&lt;0,'Trades'!M62&gt;1000000000,ROUND('Trades'!M62,2)&lt;&gt;'Trades'!M62))),FALSE),"Importes: hasta 2 decimales; valor absoluto de entrada ≤ 1.000.000.000.",IF(IF('Trades'!J62="NET",IF('Trades'!N62="",FALSE,IF(NOT(ISNUMBER('Trades'!N62)),TRUE,OR('Trades'!N62&lt;0,'Trades'!N62&gt;1000000000,ROUND('Trades'!N62,2)&lt;&gt;'Trades'!N62))),FALSE),"Importes: hasta 2 decimales; valor absoluto de entrada ≤ 1.000.000.000.",IF(IF('Trades'!J62="NET",IF('Trades'!O62="",FALSE,IF(NOT(ISNUMBER('Trades'!O62)),TRUE,OR(ABS('Trades'!O62)&gt;1000000000,ROUND('Trades'!O62,2)&lt;&gt;'Trades'!O62))),FALSE),"Importes: hasta 2 decimales; valor absoluto de entrada ≤ 1.000.000.000.",IF(AND('Trades'!J62="GROSS",NOT(ISNUMBER('Trades'!M62))),"Indique la comisión, incluso si es cero",IF(AND('Trades'!J62="GROSS",'Trades'!M62&lt;0),"La comisión no puede ser negativa",IF(AND('Trades'!J62="GROSS",NOT(ISNUMBER('Trades'!N62))),"Indique otros cargos, incluso si son cero",IF(AND('Trades'!J62="GROSS",'Trades'!N62&lt;0),"Los cargos no pueden ser negativos",IF(AND('Trades'!J62="GROSS",NOT(ISNUMBER('Trades'!O62))),"Indique la financiación con signo, incluido cero",IF(AND('Trades'!J62="GROSS",NOT(ISNUMBER(F62))),"Indique el P&amp;L bruto de cada salida",IF(IF('Trades'!J62="NET",OR(ABS('Trades'!L62)&gt;1000000000,ROUND('Trades'!L62,2)&lt;&gt;'Trades'!L62),FALSE),"Importes: hasta 2 decimales; valor absoluto de entrada ≤ 1.000.000.000.",IF(IF('Trades'!J62="GROSS",OR(ABS('Trades'!M62)&gt;1000000000,ABS('Trades'!N62)&gt;1000000000,ABS('Trades'!O62)&gt;1000000000,ROUND('Trades'!M62,2)&lt;&gt;'Trades'!M62,ROUND('Trades'!N62,2)&lt;&gt;'Trades'!N62,ROUND('Trades'!O62,2)&lt;&gt;'Trades'!O62),FALSE),"Importes: hasta 2 decimales; valor absoluto de entrada ≤ 1.000.000.000.",IF(AND('Trades'!G62&lt;&gt;"",OR(NOT(ISNUMBER('Trades'!G62)),'Trades'!G62&lt;=0)),"Indique un precio positivo o deje la celda vacía",IF(AND('Trades'!H62&lt;&gt;"",OR(NOT(ISNUMBER('Trades'!H62)),'Trades'!H62&lt;=0)),"Indique un precio positivo o deje la celda vacía","")))))))))))))))))))))))))))))))))))</x:f>
      </x:c>
      <x:c r="D62" s="31"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d",ROUND(SUMIFS('Exits'!$I$9:$I$608,'Exits'!$B$9:$B$608,'Trades'!A62),8)))</x:f>
      </x:c>
      <x:c r="E62" s="32"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d",IF(OR(O62=0,COUNTIFS('Exits'!$B$9:$B$608,'Trades'!A62,'Exits'!$G$9:$G$608,-1)&gt;0),"n/d",_xlfn.MAXIFS('Exits'!$C$9:$C$608,'Exits'!$B$9:$B$608,'Trades'!A62))))</x:f>
      </x:c>
      <x:c r="F62" s="30"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n/d",IF(AND(O62&gt;0,SUMIFS('Exits'!$J$9:$J$608,'Exits'!$B$9:$B$608,'Trades'!A62)=O62),ROUND(SUMIFS('Exits'!$F$9:$F$608,'Exits'!$B$9:$B$608,'Trades'!A62),2),"n/d")))</x:f>
      </x:c>
      <x:c r="G62" s="30" t="str">
        <x:f>IF(P62=0,"",IF(K62&lt;&gt;1,"n/d",IF('Trades'!J62="NET",'Trades'!L62,ROUND(F62-'Trades'!M62-'Trades'!N62+'Trades'!O62,2))))</x:f>
      </x:c>
      <x:c r="H62" s="31" t="str">
        <x:f>IF(P62=0,"",IF(N62=1,G62/'Trades'!P62,"n/d"))</x:f>
      </x:c>
      <x:c r="I62" s="33" t="str">
        <x:f>IF(P62=0,"",IF(K62&lt;&gt;1,"Posición sin completar",IF(NOT(ISNUMBER('Trades'!P62)),"Riesgo ausente o no válido: positivo, ≤ 1.000.000.000 y hasta 2 decimales.",IF(OR('Trades'!P62&lt;=0,'Trades'!P62&gt;1000000000,ROUND('Trades'!P62,2)&lt;&gt;'Trades'!P62),"Riesgo ausente o no válido: positivo, ≤ 1.000.000.000 y hasta 2 decimales.",IF(AND('Trades'!Q62&lt;&gt;"PRICE",'Trades'!Q62&lt;&gt;"ALL_IN"),"Elija PRICE o ALL_IN",IF('Trades'!Q62&lt;&gt;'Summary'!$K$4,"Otra base seleccionada","Registrado"))))))</x:f>
      </x:c>
      <x:c r="J62" s="33" t="str">
        <x:f>IF(P62=0,"",IF('Summary'!$H$6="Revise las fechas del filtro","Revise las fechas del filtro",IF(L62=1,"Incluida",IF(K62=1,"Fuera del período","No incluida"))))</x:f>
      </x:c>
      <x:c r="K62" s="29" t="n">
        <x:f>IF(P62=0,0,IF('Trades'!I62="UNSUPPORTED",4,IF(C62&lt;&gt;"",3,IF('Trades'!I62="OPEN",2,1))))</x:f>
        <x:v>0</x:v>
      </x:c>
      <x:c r="L62" s="29" t="n">
        <x:f>IF(OR(K62&lt;&gt;1,'Summary'!$H$6="Revise las fechas del filtro"),0,IF(AND(OR('Summary'!$B$6="",E62&gt;='Summary'!$B$6),OR('Summary'!$E$6="",E62&lt;'Summary'!$E$6+1)),1,0))</x:f>
        <x:v>0</x:v>
      </x:c>
      <x:c r="M62" s="29" t="n">
        <x:f>IF(AND(L62=1,N62=1,'Trades'!Q62='Summary'!$K$4),1,0)</x:f>
        <x:v>0</x:v>
      </x:c>
      <x:c r="N62" s="29" t="n">
        <x:f>IF(K62&lt;&gt;1,0,IF(NOT(ISNUMBER('Trades'!P62)),0,IF(AND('Trades'!P62&gt;0,'Trades'!P62&lt;=1000000000,ROUND('Trades'!P62,2)='Trades'!P62,OR('Trades'!Q62="PRICE",'Trades'!Q62="ALL_IN")),1,0)))</x:f>
        <x:v>0</x:v>
      </x:c>
      <x:c r="O62" s="29" t="n">
        <x:f>IF(P62=0,0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0,COUNTIFS('Exits'!$B$9:$B$608,'Trades'!A62,'Exits'!$K$9:$K$608,1)))</x:f>
        <x:v>0</x:v>
      </x:c>
      <x:c r="P62" s="29" t="n">
        <x:f>IF(COUNTA('Trades'!A62:I62,'Trades'!K62:T62)=0,0,1)</x:f>
        <x:v>0</x:v>
      </x:c>
    </x:row>
    <x:row r="63" ht="52" customHeight="1">
      <x:c r="A63" s="29" t="str">
        <x:f>IF(P63=0,"",IF('Trades'!A63="","[Trades "&amp;ROW()&amp;"]",'Trades'!A63))</x:f>
      </x:c>
      <x:c r="B63" s="33" t="str">
        <x:f>IF(K63=0,"",CHOOSE(K63,"Completa","Abierta","Incompleta / no válida","No admitida"))</x:f>
      </x:c>
      <x:c r="C63" s="33" t="str">
        <x:f>IF(P63=0,"",IF('Trades'!I63="UNSUPPORTED","No se admiten aumentos ni inversiones de posición",IF('Trades'!A63="","Introduzca el ID de operación",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ID: texto que empiece por A–Z, hasta 64 caracteres; sin *, ?, ~, =, &lt; ni &gt;. Ejemplo: T-001.",IF(COUNTIFS('Trades'!$A$9:$A$208,'Trades'!A63)&lt;&gt;1,"ID de operación duplicado",IF('Trades'!B63="","Indique el instrumento",IF(AND('Trades'!C63&lt;&gt;"LONG",'Trades'!C63&lt;&gt;"SHORT"),"Elija LONG o SHORT",IF(NOT(ISNUMBER('Trades'!D63)),"Introduzca una fecha y hora de apertura válidas",IF(OR('Trades'!D63&lt;1,'Trades'!D63&gt;2958465),"Introduzca una fecha y hora de apertura válidas",IF(NOT(ISNUMBER('Trades'!E63)),"Indique una cantidad inicial positiva",IF(OR('Trades'!E63&lt;=0,'Trades'!E63&gt;1000000,ROUND('Trades'!E63,8)&lt;&gt;'Trades'!E63),"Indique una cantidad inicial positiva",IF('Trades'!F63="","Indique la unidad de cantidad",IF(AND('Trades'!I63&lt;&gt;"OPEN",'Trades'!I63&lt;&gt;"CLOSED"),"Elija OPEN o CLOSED",IF(AND('Trades'!J63&lt;&gt;"NET",'Trades'!J63&lt;&gt;"GROSS"),"Elija NET o GROSS",IF(COUNTIFS('Exits'!$B$9:$B$608,'Trades'!A63,'Exits'!$G$9:$G$608,-1)&gt;0,"Revise las salidas vinculadas",IF(D63&gt;'Trades'!E63,"La cantidad cerrada supera la inicial",IF(AND('Trades'!I63="OPEN",D63='Trades'!E63),"OPEN contradice un saldo de cantidad nulo",IF('Trades'!I63="OPEN","",IF(O63=0,"Añada un cierre en Exits",IF(D63&lt;&gt;'Trades'!E63,"CLOSED requiere cerrar toda la cantidad",IF(AND('Trades'!J63="NET",NOT(ISNUMBER('Trades'!L63))),"Introduzca el neto conciliado de toda la posición",IF(AND('Trades'!J63="NET",'Trades'!K63&lt;&gt;"YES"),"Confirme que el neto abarca toda la posición",IF(IF('Trades'!J63="NET",IF('Trades'!M63="",FALSE,IF(NOT(ISNUMBER('Trades'!M63)),TRUE,OR('Trades'!M63&lt;0,'Trades'!M63&gt;1000000000,ROUND('Trades'!M63,2)&lt;&gt;'Trades'!M63))),FALSE),"Importes: hasta 2 decimales; valor absoluto de entrada ≤ 1.000.000.000.",IF(IF('Trades'!J63="NET",IF('Trades'!N63="",FALSE,IF(NOT(ISNUMBER('Trades'!N63)),TRUE,OR('Trades'!N63&lt;0,'Trades'!N63&gt;1000000000,ROUND('Trades'!N63,2)&lt;&gt;'Trades'!N63))),FALSE),"Importes: hasta 2 decimales; valor absoluto de entrada ≤ 1.000.000.000.",IF(IF('Trades'!J63="NET",IF('Trades'!O63="",FALSE,IF(NOT(ISNUMBER('Trades'!O63)),TRUE,OR(ABS('Trades'!O63)&gt;1000000000,ROUND('Trades'!O63,2)&lt;&gt;'Trades'!O63))),FALSE),"Importes: hasta 2 decimales; valor absoluto de entrada ≤ 1.000.000.000.",IF(AND('Trades'!J63="GROSS",NOT(ISNUMBER('Trades'!M63))),"Indique la comisión, incluso si es cero",IF(AND('Trades'!J63="GROSS",'Trades'!M63&lt;0),"La comisión no puede ser negativa",IF(AND('Trades'!J63="GROSS",NOT(ISNUMBER('Trades'!N63))),"Indique otros cargos, incluso si son cero",IF(AND('Trades'!J63="GROSS",'Trades'!N63&lt;0),"Los cargos no pueden ser negativos",IF(AND('Trades'!J63="GROSS",NOT(ISNUMBER('Trades'!O63))),"Indique la financiación con signo, incluido cero",IF(AND('Trades'!J63="GROSS",NOT(ISNUMBER(F63))),"Indique el P&amp;L bruto de cada salida",IF(IF('Trades'!J63="NET",OR(ABS('Trades'!L63)&gt;1000000000,ROUND('Trades'!L63,2)&lt;&gt;'Trades'!L63),FALSE),"Importes: hasta 2 decimales; valor absoluto de entrada ≤ 1.000.000.000.",IF(IF('Trades'!J63="GROSS",OR(ABS('Trades'!M63)&gt;1000000000,ABS('Trades'!N63)&gt;1000000000,ABS('Trades'!O63)&gt;1000000000,ROUND('Trades'!M63,2)&lt;&gt;'Trades'!M63,ROUND('Trades'!N63,2)&lt;&gt;'Trades'!N63,ROUND('Trades'!O63,2)&lt;&gt;'Trades'!O63),FALSE),"Importes: hasta 2 decimales; valor absoluto de entrada ≤ 1.000.000.000.",IF(AND('Trades'!G63&lt;&gt;"",OR(NOT(ISNUMBER('Trades'!G63)),'Trades'!G63&lt;=0)),"Indique un precio positivo o deje la celda vacía",IF(AND('Trades'!H63&lt;&gt;"",OR(NOT(ISNUMBER('Trades'!H63)),'Trades'!H63&lt;=0)),"Indique un precio positivo o deje la celda vacía","")))))))))))))))))))))))))))))))))))</x:f>
      </x:c>
      <x:c r="D63" s="31"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d",ROUND(SUMIFS('Exits'!$I$9:$I$608,'Exits'!$B$9:$B$608,'Trades'!A63),8)))</x:f>
      </x:c>
      <x:c r="E63" s="32"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d",IF(OR(O63=0,COUNTIFS('Exits'!$B$9:$B$608,'Trades'!A63,'Exits'!$G$9:$G$608,-1)&gt;0),"n/d",_xlfn.MAXIFS('Exits'!$C$9:$C$608,'Exits'!$B$9:$B$608,'Trades'!A63))))</x:f>
      </x:c>
      <x:c r="F63" s="30"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n/d",IF(AND(O63&gt;0,SUMIFS('Exits'!$J$9:$J$608,'Exits'!$B$9:$B$608,'Trades'!A63)=O63),ROUND(SUMIFS('Exits'!$F$9:$F$608,'Exits'!$B$9:$B$608,'Trades'!A63),2),"n/d")))</x:f>
      </x:c>
      <x:c r="G63" s="30" t="str">
        <x:f>IF(P63=0,"",IF(K63&lt;&gt;1,"n/d",IF('Trades'!J63="NET",'Trades'!L63,ROUND(F63-'Trades'!M63-'Trades'!N63+'Trades'!O63,2))))</x:f>
      </x:c>
      <x:c r="H63" s="31" t="str">
        <x:f>IF(P63=0,"",IF(N63=1,G63/'Trades'!P63,"n/d"))</x:f>
      </x:c>
      <x:c r="I63" s="33" t="str">
        <x:f>IF(P63=0,"",IF(K63&lt;&gt;1,"Posición sin completar",IF(NOT(ISNUMBER('Trades'!P63)),"Riesgo ausente o no válido: positivo, ≤ 1.000.000.000 y hasta 2 decimales.",IF(OR('Trades'!P63&lt;=0,'Trades'!P63&gt;1000000000,ROUND('Trades'!P63,2)&lt;&gt;'Trades'!P63),"Riesgo ausente o no válido: positivo, ≤ 1.000.000.000 y hasta 2 decimales.",IF(AND('Trades'!Q63&lt;&gt;"PRICE",'Trades'!Q63&lt;&gt;"ALL_IN"),"Elija PRICE o ALL_IN",IF('Trades'!Q63&lt;&gt;'Summary'!$K$4,"Otra base seleccionada","Registrado"))))))</x:f>
      </x:c>
      <x:c r="J63" s="33" t="str">
        <x:f>IF(P63=0,"",IF('Summary'!$H$6="Revise las fechas del filtro","Revise las fechas del filtro",IF(L63=1,"Incluida",IF(K63=1,"Fuera del período","No incluida"))))</x:f>
      </x:c>
      <x:c r="K63" s="29" t="n">
        <x:f>IF(P63=0,0,IF('Trades'!I63="UNSUPPORTED",4,IF(C63&lt;&gt;"",3,IF('Trades'!I63="OPEN",2,1))))</x:f>
        <x:v>0</x:v>
      </x:c>
      <x:c r="L63" s="29" t="n">
        <x:f>IF(OR(K63&lt;&gt;1,'Summary'!$H$6="Revise las fechas del filtro"),0,IF(AND(OR('Summary'!$B$6="",E63&gt;='Summary'!$B$6),OR('Summary'!$E$6="",E63&lt;'Summary'!$E$6+1)),1,0))</x:f>
        <x:v>0</x:v>
      </x:c>
      <x:c r="M63" s="29" t="n">
        <x:f>IF(AND(L63=1,N63=1,'Trades'!Q63='Summary'!$K$4),1,0)</x:f>
        <x:v>0</x:v>
      </x:c>
      <x:c r="N63" s="29" t="n">
        <x:f>IF(K63&lt;&gt;1,0,IF(NOT(ISNUMBER('Trades'!P63)),0,IF(AND('Trades'!P63&gt;0,'Trades'!P63&lt;=1000000000,ROUND('Trades'!P63,2)='Trades'!P63,OR('Trades'!Q63="PRICE",'Trades'!Q63="ALL_IN")),1,0)))</x:f>
        <x:v>0</x:v>
      </x:c>
      <x:c r="O63" s="29" t="n">
        <x:f>IF(P63=0,0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0,COUNTIFS('Exits'!$B$9:$B$608,'Trades'!A63,'Exits'!$K$9:$K$608,1)))</x:f>
        <x:v>0</x:v>
      </x:c>
      <x:c r="P63" s="29" t="n">
        <x:f>IF(COUNTA('Trades'!A63:I63,'Trades'!K63:T63)=0,0,1)</x:f>
        <x:v>0</x:v>
      </x:c>
    </x:row>
    <x:row r="64" ht="52" customHeight="1">
      <x:c r="A64" s="29" t="str">
        <x:f>IF(P64=0,"",IF('Trades'!A64="","[Trades "&amp;ROW()&amp;"]",'Trades'!A64))</x:f>
      </x:c>
      <x:c r="B64" s="33" t="str">
        <x:f>IF(K64=0,"",CHOOSE(K64,"Completa","Abierta","Incompleta / no válida","No admitida"))</x:f>
      </x:c>
      <x:c r="C64" s="33" t="str">
        <x:f>IF(P64=0,"",IF('Trades'!I64="UNSUPPORTED","No se admiten aumentos ni inversiones de posición",IF('Trades'!A64="","Introduzca el ID de operación",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ID: texto que empiece por A–Z, hasta 64 caracteres; sin *, ?, ~, =, &lt; ni &gt;. Ejemplo: T-001.",IF(COUNTIFS('Trades'!$A$9:$A$208,'Trades'!A64)&lt;&gt;1,"ID de operación duplicado",IF('Trades'!B64="","Indique el instrumento",IF(AND('Trades'!C64&lt;&gt;"LONG",'Trades'!C64&lt;&gt;"SHORT"),"Elija LONG o SHORT",IF(NOT(ISNUMBER('Trades'!D64)),"Introduzca una fecha y hora de apertura válidas",IF(OR('Trades'!D64&lt;1,'Trades'!D64&gt;2958465),"Introduzca una fecha y hora de apertura válidas",IF(NOT(ISNUMBER('Trades'!E64)),"Indique una cantidad inicial positiva",IF(OR('Trades'!E64&lt;=0,'Trades'!E64&gt;1000000,ROUND('Trades'!E64,8)&lt;&gt;'Trades'!E64),"Indique una cantidad inicial positiva",IF('Trades'!F64="","Indique la unidad de cantidad",IF(AND('Trades'!I64&lt;&gt;"OPEN",'Trades'!I64&lt;&gt;"CLOSED"),"Elija OPEN o CLOSED",IF(AND('Trades'!J64&lt;&gt;"NET",'Trades'!J64&lt;&gt;"GROSS"),"Elija NET o GROSS",IF(COUNTIFS('Exits'!$B$9:$B$608,'Trades'!A64,'Exits'!$G$9:$G$608,-1)&gt;0,"Revise las salidas vinculadas",IF(D64&gt;'Trades'!E64,"La cantidad cerrada supera la inicial",IF(AND('Trades'!I64="OPEN",D64='Trades'!E64),"OPEN contradice un saldo de cantidad nulo",IF('Trades'!I64="OPEN","",IF(O64=0,"Añada un cierre en Exits",IF(D64&lt;&gt;'Trades'!E64,"CLOSED requiere cerrar toda la cantidad",IF(AND('Trades'!J64="NET",NOT(ISNUMBER('Trades'!L64))),"Introduzca el neto conciliado de toda la posición",IF(AND('Trades'!J64="NET",'Trades'!K64&lt;&gt;"YES"),"Confirme que el neto abarca toda la posición",IF(IF('Trades'!J64="NET",IF('Trades'!M64="",FALSE,IF(NOT(ISNUMBER('Trades'!M64)),TRUE,OR('Trades'!M64&lt;0,'Trades'!M64&gt;1000000000,ROUND('Trades'!M64,2)&lt;&gt;'Trades'!M64))),FALSE),"Importes: hasta 2 decimales; valor absoluto de entrada ≤ 1.000.000.000.",IF(IF('Trades'!J64="NET",IF('Trades'!N64="",FALSE,IF(NOT(ISNUMBER('Trades'!N64)),TRUE,OR('Trades'!N64&lt;0,'Trades'!N64&gt;1000000000,ROUND('Trades'!N64,2)&lt;&gt;'Trades'!N64))),FALSE),"Importes: hasta 2 decimales; valor absoluto de entrada ≤ 1.000.000.000.",IF(IF('Trades'!J64="NET",IF('Trades'!O64="",FALSE,IF(NOT(ISNUMBER('Trades'!O64)),TRUE,OR(ABS('Trades'!O64)&gt;1000000000,ROUND('Trades'!O64,2)&lt;&gt;'Trades'!O64))),FALSE),"Importes: hasta 2 decimales; valor absoluto de entrada ≤ 1.000.000.000.",IF(AND('Trades'!J64="GROSS",NOT(ISNUMBER('Trades'!M64))),"Indique la comisión, incluso si es cero",IF(AND('Trades'!J64="GROSS",'Trades'!M64&lt;0),"La comisión no puede ser negativa",IF(AND('Trades'!J64="GROSS",NOT(ISNUMBER('Trades'!N64))),"Indique otros cargos, incluso si son cero",IF(AND('Trades'!J64="GROSS",'Trades'!N64&lt;0),"Los cargos no pueden ser negativos",IF(AND('Trades'!J64="GROSS",NOT(ISNUMBER('Trades'!O64))),"Indique la financiación con signo, incluido cero",IF(AND('Trades'!J64="GROSS",NOT(ISNUMBER(F64))),"Indique el P&amp;L bruto de cada salida",IF(IF('Trades'!J64="NET",OR(ABS('Trades'!L64)&gt;1000000000,ROUND('Trades'!L64,2)&lt;&gt;'Trades'!L64),FALSE),"Importes: hasta 2 decimales; valor absoluto de entrada ≤ 1.000.000.000.",IF(IF('Trades'!J64="GROSS",OR(ABS('Trades'!M64)&gt;1000000000,ABS('Trades'!N64)&gt;1000000000,ABS('Trades'!O64)&gt;1000000000,ROUND('Trades'!M64,2)&lt;&gt;'Trades'!M64,ROUND('Trades'!N64,2)&lt;&gt;'Trades'!N64,ROUND('Trades'!O64,2)&lt;&gt;'Trades'!O64),FALSE),"Importes: hasta 2 decimales; valor absoluto de entrada ≤ 1.000.000.000.",IF(AND('Trades'!G64&lt;&gt;"",OR(NOT(ISNUMBER('Trades'!G64)),'Trades'!G64&lt;=0)),"Indique un precio positivo o deje la celda vacía",IF(AND('Trades'!H64&lt;&gt;"",OR(NOT(ISNUMBER('Trades'!H64)),'Trades'!H64&lt;=0)),"Indique un precio positivo o deje la celda vacía","")))))))))))))))))))))))))))))))))))</x:f>
      </x:c>
      <x:c r="D64" s="31"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d",ROUND(SUMIFS('Exits'!$I$9:$I$608,'Exits'!$B$9:$B$608,'Trades'!A64),8)))</x:f>
      </x:c>
      <x:c r="E64" s="32"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d",IF(OR(O64=0,COUNTIFS('Exits'!$B$9:$B$608,'Trades'!A64,'Exits'!$G$9:$G$608,-1)&gt;0),"n/d",_xlfn.MAXIFS('Exits'!$C$9:$C$608,'Exits'!$B$9:$B$608,'Trades'!A64))))</x:f>
      </x:c>
      <x:c r="F64" s="30"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n/d",IF(AND(O64&gt;0,SUMIFS('Exits'!$J$9:$J$608,'Exits'!$B$9:$B$608,'Trades'!A64)=O64),ROUND(SUMIFS('Exits'!$F$9:$F$608,'Exits'!$B$9:$B$608,'Trades'!A64),2),"n/d")))</x:f>
      </x:c>
      <x:c r="G64" s="30" t="str">
        <x:f>IF(P64=0,"",IF(K64&lt;&gt;1,"n/d",IF('Trades'!J64="NET",'Trades'!L64,ROUND(F64-'Trades'!M64-'Trades'!N64+'Trades'!O64,2))))</x:f>
      </x:c>
      <x:c r="H64" s="31" t="str">
        <x:f>IF(P64=0,"",IF(N64=1,G64/'Trades'!P64,"n/d"))</x:f>
      </x:c>
      <x:c r="I64" s="33" t="str">
        <x:f>IF(P64=0,"",IF(K64&lt;&gt;1,"Posición sin completar",IF(NOT(ISNUMBER('Trades'!P64)),"Riesgo ausente o no válido: positivo, ≤ 1.000.000.000 y hasta 2 decimales.",IF(OR('Trades'!P64&lt;=0,'Trades'!P64&gt;1000000000,ROUND('Trades'!P64,2)&lt;&gt;'Trades'!P64),"Riesgo ausente o no válido: positivo, ≤ 1.000.000.000 y hasta 2 decimales.",IF(AND('Trades'!Q64&lt;&gt;"PRICE",'Trades'!Q64&lt;&gt;"ALL_IN"),"Elija PRICE o ALL_IN",IF('Trades'!Q64&lt;&gt;'Summary'!$K$4,"Otra base seleccionada","Registrado"))))))</x:f>
      </x:c>
      <x:c r="J64" s="33" t="str">
        <x:f>IF(P64=0,"",IF('Summary'!$H$6="Revise las fechas del filtro","Revise las fechas del filtro",IF(L64=1,"Incluida",IF(K64=1,"Fuera del período","No incluida"))))</x:f>
      </x:c>
      <x:c r="K64" s="29" t="n">
        <x:f>IF(P64=0,0,IF('Trades'!I64="UNSUPPORTED",4,IF(C64&lt;&gt;"",3,IF('Trades'!I64="OPEN",2,1))))</x:f>
        <x:v>0</x:v>
      </x:c>
      <x:c r="L64" s="29" t="n">
        <x:f>IF(OR(K64&lt;&gt;1,'Summary'!$H$6="Revise las fechas del filtro"),0,IF(AND(OR('Summary'!$B$6="",E64&gt;='Summary'!$B$6),OR('Summary'!$E$6="",E64&lt;'Summary'!$E$6+1)),1,0))</x:f>
        <x:v>0</x:v>
      </x:c>
      <x:c r="M64" s="29" t="n">
        <x:f>IF(AND(L64=1,N64=1,'Trades'!Q64='Summary'!$K$4),1,0)</x:f>
        <x:v>0</x:v>
      </x:c>
      <x:c r="N64" s="29" t="n">
        <x:f>IF(K64&lt;&gt;1,0,IF(NOT(ISNUMBER('Trades'!P64)),0,IF(AND('Trades'!P64&gt;0,'Trades'!P64&lt;=1000000000,ROUND('Trades'!P64,2)='Trades'!P64,OR('Trades'!Q64="PRICE",'Trades'!Q64="ALL_IN")),1,0)))</x:f>
        <x:v>0</x:v>
      </x:c>
      <x:c r="O64" s="29" t="n">
        <x:f>IF(P64=0,0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0,COUNTIFS('Exits'!$B$9:$B$608,'Trades'!A64,'Exits'!$K$9:$K$608,1)))</x:f>
        <x:v>0</x:v>
      </x:c>
      <x:c r="P64" s="29" t="n">
        <x:f>IF(COUNTA('Trades'!A64:I64,'Trades'!K64:T64)=0,0,1)</x:f>
        <x:v>0</x:v>
      </x:c>
    </x:row>
    <x:row r="65" ht="52" customHeight="1">
      <x:c r="A65" s="29" t="str">
        <x:f>IF(P65=0,"",IF('Trades'!A65="","[Trades "&amp;ROW()&amp;"]",'Trades'!A65))</x:f>
      </x:c>
      <x:c r="B65" s="33" t="str">
        <x:f>IF(K65=0,"",CHOOSE(K65,"Completa","Abierta","Incompleta / no válida","No admitida"))</x:f>
      </x:c>
      <x:c r="C65" s="33" t="str">
        <x:f>IF(P65=0,"",IF('Trades'!I65="UNSUPPORTED","No se admiten aumentos ni inversiones de posición",IF('Trades'!A65="","Introduzca el ID de operación",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ID: texto que empiece por A–Z, hasta 64 caracteres; sin *, ?, ~, =, &lt; ni &gt;. Ejemplo: T-001.",IF(COUNTIFS('Trades'!$A$9:$A$208,'Trades'!A65)&lt;&gt;1,"ID de operación duplicado",IF('Trades'!B65="","Indique el instrumento",IF(AND('Trades'!C65&lt;&gt;"LONG",'Trades'!C65&lt;&gt;"SHORT"),"Elija LONG o SHORT",IF(NOT(ISNUMBER('Trades'!D65)),"Introduzca una fecha y hora de apertura válidas",IF(OR('Trades'!D65&lt;1,'Trades'!D65&gt;2958465),"Introduzca una fecha y hora de apertura válidas",IF(NOT(ISNUMBER('Trades'!E65)),"Indique una cantidad inicial positiva",IF(OR('Trades'!E65&lt;=0,'Trades'!E65&gt;1000000,ROUND('Trades'!E65,8)&lt;&gt;'Trades'!E65),"Indique una cantidad inicial positiva",IF('Trades'!F65="","Indique la unidad de cantidad",IF(AND('Trades'!I65&lt;&gt;"OPEN",'Trades'!I65&lt;&gt;"CLOSED"),"Elija OPEN o CLOSED",IF(AND('Trades'!J65&lt;&gt;"NET",'Trades'!J65&lt;&gt;"GROSS"),"Elija NET o GROSS",IF(COUNTIFS('Exits'!$B$9:$B$608,'Trades'!A65,'Exits'!$G$9:$G$608,-1)&gt;0,"Revise las salidas vinculadas",IF(D65&gt;'Trades'!E65,"La cantidad cerrada supera la inicial",IF(AND('Trades'!I65="OPEN",D65='Trades'!E65),"OPEN contradice un saldo de cantidad nulo",IF('Trades'!I65="OPEN","",IF(O65=0,"Añada un cierre en Exits",IF(D65&lt;&gt;'Trades'!E65,"CLOSED requiere cerrar toda la cantidad",IF(AND('Trades'!J65="NET",NOT(ISNUMBER('Trades'!L65))),"Introduzca el neto conciliado de toda la posición",IF(AND('Trades'!J65="NET",'Trades'!K65&lt;&gt;"YES"),"Confirme que el neto abarca toda la posición",IF(IF('Trades'!J65="NET",IF('Trades'!M65="",FALSE,IF(NOT(ISNUMBER('Trades'!M65)),TRUE,OR('Trades'!M65&lt;0,'Trades'!M65&gt;1000000000,ROUND('Trades'!M65,2)&lt;&gt;'Trades'!M65))),FALSE),"Importes: hasta 2 decimales; valor absoluto de entrada ≤ 1.000.000.000.",IF(IF('Trades'!J65="NET",IF('Trades'!N65="",FALSE,IF(NOT(ISNUMBER('Trades'!N65)),TRUE,OR('Trades'!N65&lt;0,'Trades'!N65&gt;1000000000,ROUND('Trades'!N65,2)&lt;&gt;'Trades'!N65))),FALSE),"Importes: hasta 2 decimales; valor absoluto de entrada ≤ 1.000.000.000.",IF(IF('Trades'!J65="NET",IF('Trades'!O65="",FALSE,IF(NOT(ISNUMBER('Trades'!O65)),TRUE,OR(ABS('Trades'!O65)&gt;1000000000,ROUND('Trades'!O65,2)&lt;&gt;'Trades'!O65))),FALSE),"Importes: hasta 2 decimales; valor absoluto de entrada ≤ 1.000.000.000.",IF(AND('Trades'!J65="GROSS",NOT(ISNUMBER('Trades'!M65))),"Indique la comisión, incluso si es cero",IF(AND('Trades'!J65="GROSS",'Trades'!M65&lt;0),"La comisión no puede ser negativa",IF(AND('Trades'!J65="GROSS",NOT(ISNUMBER('Trades'!N65))),"Indique otros cargos, incluso si son cero",IF(AND('Trades'!J65="GROSS",'Trades'!N65&lt;0),"Los cargos no pueden ser negativos",IF(AND('Trades'!J65="GROSS",NOT(ISNUMBER('Trades'!O65))),"Indique la financiación con signo, incluido cero",IF(AND('Trades'!J65="GROSS",NOT(ISNUMBER(F65))),"Indique el P&amp;L bruto de cada salida",IF(IF('Trades'!J65="NET",OR(ABS('Trades'!L65)&gt;1000000000,ROUND('Trades'!L65,2)&lt;&gt;'Trades'!L65),FALSE),"Importes: hasta 2 decimales; valor absoluto de entrada ≤ 1.000.000.000.",IF(IF('Trades'!J65="GROSS",OR(ABS('Trades'!M65)&gt;1000000000,ABS('Trades'!N65)&gt;1000000000,ABS('Trades'!O65)&gt;1000000000,ROUND('Trades'!M65,2)&lt;&gt;'Trades'!M65,ROUND('Trades'!N65,2)&lt;&gt;'Trades'!N65,ROUND('Trades'!O65,2)&lt;&gt;'Trades'!O65),FALSE),"Importes: hasta 2 decimales; valor absoluto de entrada ≤ 1.000.000.000.",IF(AND('Trades'!G65&lt;&gt;"",OR(NOT(ISNUMBER('Trades'!G65)),'Trades'!G65&lt;=0)),"Indique un precio positivo o deje la celda vacía",IF(AND('Trades'!H65&lt;&gt;"",OR(NOT(ISNUMBER('Trades'!H65)),'Trades'!H65&lt;=0)),"Indique un precio positivo o deje la celda vacía","")))))))))))))))))))))))))))))))))))</x:f>
      </x:c>
      <x:c r="D65" s="31"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d",ROUND(SUMIFS('Exits'!$I$9:$I$608,'Exits'!$B$9:$B$608,'Trades'!A65),8)))</x:f>
      </x:c>
      <x:c r="E65" s="32"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d",IF(OR(O65=0,COUNTIFS('Exits'!$B$9:$B$608,'Trades'!A65,'Exits'!$G$9:$G$608,-1)&gt;0),"n/d",_xlfn.MAXIFS('Exits'!$C$9:$C$608,'Exits'!$B$9:$B$608,'Trades'!A65))))</x:f>
      </x:c>
      <x:c r="F65" s="30"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n/d",IF(AND(O65&gt;0,SUMIFS('Exits'!$J$9:$J$608,'Exits'!$B$9:$B$608,'Trades'!A65)=O65),ROUND(SUMIFS('Exits'!$F$9:$F$608,'Exits'!$B$9:$B$608,'Trades'!A65),2),"n/d")))</x:f>
      </x:c>
      <x:c r="G65" s="30" t="str">
        <x:f>IF(P65=0,"",IF(K65&lt;&gt;1,"n/d",IF('Trades'!J65="NET",'Trades'!L65,ROUND(F65-'Trades'!M65-'Trades'!N65+'Trades'!O65,2))))</x:f>
      </x:c>
      <x:c r="H65" s="31" t="str">
        <x:f>IF(P65=0,"",IF(N65=1,G65/'Trades'!P65,"n/d"))</x:f>
      </x:c>
      <x:c r="I65" s="33" t="str">
        <x:f>IF(P65=0,"",IF(K65&lt;&gt;1,"Posición sin completar",IF(NOT(ISNUMBER('Trades'!P65)),"Riesgo ausente o no válido: positivo, ≤ 1.000.000.000 y hasta 2 decimales.",IF(OR('Trades'!P65&lt;=0,'Trades'!P65&gt;1000000000,ROUND('Trades'!P65,2)&lt;&gt;'Trades'!P65),"Riesgo ausente o no válido: positivo, ≤ 1.000.000.000 y hasta 2 decimales.",IF(AND('Trades'!Q65&lt;&gt;"PRICE",'Trades'!Q65&lt;&gt;"ALL_IN"),"Elija PRICE o ALL_IN",IF('Trades'!Q65&lt;&gt;'Summary'!$K$4,"Otra base seleccionada","Registrado"))))))</x:f>
      </x:c>
      <x:c r="J65" s="33" t="str">
        <x:f>IF(P65=0,"",IF('Summary'!$H$6="Revise las fechas del filtro","Revise las fechas del filtro",IF(L65=1,"Incluida",IF(K65=1,"Fuera del período","No incluida"))))</x:f>
      </x:c>
      <x:c r="K65" s="29" t="n">
        <x:f>IF(P65=0,0,IF('Trades'!I65="UNSUPPORTED",4,IF(C65&lt;&gt;"",3,IF('Trades'!I65="OPEN",2,1))))</x:f>
        <x:v>0</x:v>
      </x:c>
      <x:c r="L65" s="29" t="n">
        <x:f>IF(OR(K65&lt;&gt;1,'Summary'!$H$6="Revise las fechas del filtro"),0,IF(AND(OR('Summary'!$B$6="",E65&gt;='Summary'!$B$6),OR('Summary'!$E$6="",E65&lt;'Summary'!$E$6+1)),1,0))</x:f>
        <x:v>0</x:v>
      </x:c>
      <x:c r="M65" s="29" t="n">
        <x:f>IF(AND(L65=1,N65=1,'Trades'!Q65='Summary'!$K$4),1,0)</x:f>
        <x:v>0</x:v>
      </x:c>
      <x:c r="N65" s="29" t="n">
        <x:f>IF(K65&lt;&gt;1,0,IF(NOT(ISNUMBER('Trades'!P65)),0,IF(AND('Trades'!P65&gt;0,'Trades'!P65&lt;=1000000000,ROUND('Trades'!P65,2)='Trades'!P65,OR('Trades'!Q65="PRICE",'Trades'!Q65="ALL_IN")),1,0)))</x:f>
        <x:v>0</x:v>
      </x:c>
      <x:c r="O65" s="29" t="n">
        <x:f>IF(P65=0,0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0,COUNTIFS('Exits'!$B$9:$B$608,'Trades'!A65,'Exits'!$K$9:$K$608,1)))</x:f>
        <x:v>0</x:v>
      </x:c>
      <x:c r="P65" s="29" t="n">
        <x:f>IF(COUNTA('Trades'!A65:I65,'Trades'!K65:T65)=0,0,1)</x:f>
        <x:v>0</x:v>
      </x:c>
    </x:row>
    <x:row r="66" ht="52" customHeight="1">
      <x:c r="A66" s="29" t="str">
        <x:f>IF(P66=0,"",IF('Trades'!A66="","[Trades "&amp;ROW()&amp;"]",'Trades'!A66))</x:f>
      </x:c>
      <x:c r="B66" s="33" t="str">
        <x:f>IF(K66=0,"",CHOOSE(K66,"Completa","Abierta","Incompleta / no válida","No admitida"))</x:f>
      </x:c>
      <x:c r="C66" s="33" t="str">
        <x:f>IF(P66=0,"",IF('Trades'!I66="UNSUPPORTED","No se admiten aumentos ni inversiones de posición",IF('Trades'!A66="","Introduzca el ID de operación",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ID: texto que empiece por A–Z, hasta 64 caracteres; sin *, ?, ~, =, &lt; ni &gt;. Ejemplo: T-001.",IF(COUNTIFS('Trades'!$A$9:$A$208,'Trades'!A66)&lt;&gt;1,"ID de operación duplicado",IF('Trades'!B66="","Indique el instrumento",IF(AND('Trades'!C66&lt;&gt;"LONG",'Trades'!C66&lt;&gt;"SHORT"),"Elija LONG o SHORT",IF(NOT(ISNUMBER('Trades'!D66)),"Introduzca una fecha y hora de apertura válidas",IF(OR('Trades'!D66&lt;1,'Trades'!D66&gt;2958465),"Introduzca una fecha y hora de apertura válidas",IF(NOT(ISNUMBER('Trades'!E66)),"Indique una cantidad inicial positiva",IF(OR('Trades'!E66&lt;=0,'Trades'!E66&gt;1000000,ROUND('Trades'!E66,8)&lt;&gt;'Trades'!E66),"Indique una cantidad inicial positiva",IF('Trades'!F66="","Indique la unidad de cantidad",IF(AND('Trades'!I66&lt;&gt;"OPEN",'Trades'!I66&lt;&gt;"CLOSED"),"Elija OPEN o CLOSED",IF(AND('Trades'!J66&lt;&gt;"NET",'Trades'!J66&lt;&gt;"GROSS"),"Elija NET o GROSS",IF(COUNTIFS('Exits'!$B$9:$B$608,'Trades'!A66,'Exits'!$G$9:$G$608,-1)&gt;0,"Revise las salidas vinculadas",IF(D66&gt;'Trades'!E66,"La cantidad cerrada supera la inicial",IF(AND('Trades'!I66="OPEN",D66='Trades'!E66),"OPEN contradice un saldo de cantidad nulo",IF('Trades'!I66="OPEN","",IF(O66=0,"Añada un cierre en Exits",IF(D66&lt;&gt;'Trades'!E66,"CLOSED requiere cerrar toda la cantidad",IF(AND('Trades'!J66="NET",NOT(ISNUMBER('Trades'!L66))),"Introduzca el neto conciliado de toda la posición",IF(AND('Trades'!J66="NET",'Trades'!K66&lt;&gt;"YES"),"Confirme que el neto abarca toda la posición",IF(IF('Trades'!J66="NET",IF('Trades'!M66="",FALSE,IF(NOT(ISNUMBER('Trades'!M66)),TRUE,OR('Trades'!M66&lt;0,'Trades'!M66&gt;1000000000,ROUND('Trades'!M66,2)&lt;&gt;'Trades'!M66))),FALSE),"Importes: hasta 2 decimales; valor absoluto de entrada ≤ 1.000.000.000.",IF(IF('Trades'!J66="NET",IF('Trades'!N66="",FALSE,IF(NOT(ISNUMBER('Trades'!N66)),TRUE,OR('Trades'!N66&lt;0,'Trades'!N66&gt;1000000000,ROUND('Trades'!N66,2)&lt;&gt;'Trades'!N66))),FALSE),"Importes: hasta 2 decimales; valor absoluto de entrada ≤ 1.000.000.000.",IF(IF('Trades'!J66="NET",IF('Trades'!O66="",FALSE,IF(NOT(ISNUMBER('Trades'!O66)),TRUE,OR(ABS('Trades'!O66)&gt;1000000000,ROUND('Trades'!O66,2)&lt;&gt;'Trades'!O66))),FALSE),"Importes: hasta 2 decimales; valor absoluto de entrada ≤ 1.000.000.000.",IF(AND('Trades'!J66="GROSS",NOT(ISNUMBER('Trades'!M66))),"Indique la comisión, incluso si es cero",IF(AND('Trades'!J66="GROSS",'Trades'!M66&lt;0),"La comisión no puede ser negativa",IF(AND('Trades'!J66="GROSS",NOT(ISNUMBER('Trades'!N66))),"Indique otros cargos, incluso si son cero",IF(AND('Trades'!J66="GROSS",'Trades'!N66&lt;0),"Los cargos no pueden ser negativos",IF(AND('Trades'!J66="GROSS",NOT(ISNUMBER('Trades'!O66))),"Indique la financiación con signo, incluido cero",IF(AND('Trades'!J66="GROSS",NOT(ISNUMBER(F66))),"Indique el P&amp;L bruto de cada salida",IF(IF('Trades'!J66="NET",OR(ABS('Trades'!L66)&gt;1000000000,ROUND('Trades'!L66,2)&lt;&gt;'Trades'!L66),FALSE),"Importes: hasta 2 decimales; valor absoluto de entrada ≤ 1.000.000.000.",IF(IF('Trades'!J66="GROSS",OR(ABS('Trades'!M66)&gt;1000000000,ABS('Trades'!N66)&gt;1000000000,ABS('Trades'!O66)&gt;1000000000,ROUND('Trades'!M66,2)&lt;&gt;'Trades'!M66,ROUND('Trades'!N66,2)&lt;&gt;'Trades'!N66,ROUND('Trades'!O66,2)&lt;&gt;'Trades'!O66),FALSE),"Importes: hasta 2 decimales; valor absoluto de entrada ≤ 1.000.000.000.",IF(AND('Trades'!G66&lt;&gt;"",OR(NOT(ISNUMBER('Trades'!G66)),'Trades'!G66&lt;=0)),"Indique un precio positivo o deje la celda vacía",IF(AND('Trades'!H66&lt;&gt;"",OR(NOT(ISNUMBER('Trades'!H66)),'Trades'!H66&lt;=0)),"Indique un precio positivo o deje la celda vacía","")))))))))))))))))))))))))))))))))))</x:f>
      </x:c>
      <x:c r="D66" s="31"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d",ROUND(SUMIFS('Exits'!$I$9:$I$608,'Exits'!$B$9:$B$608,'Trades'!A66),8)))</x:f>
      </x:c>
      <x:c r="E66" s="32"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d",IF(OR(O66=0,COUNTIFS('Exits'!$B$9:$B$608,'Trades'!A66,'Exits'!$G$9:$G$608,-1)&gt;0),"n/d",_xlfn.MAXIFS('Exits'!$C$9:$C$608,'Exits'!$B$9:$B$608,'Trades'!A66))))</x:f>
      </x:c>
      <x:c r="F66" s="30"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n/d",IF(AND(O66&gt;0,SUMIFS('Exits'!$J$9:$J$608,'Exits'!$B$9:$B$608,'Trades'!A66)=O66),ROUND(SUMIFS('Exits'!$F$9:$F$608,'Exits'!$B$9:$B$608,'Trades'!A66),2),"n/d")))</x:f>
      </x:c>
      <x:c r="G66" s="30" t="str">
        <x:f>IF(P66=0,"",IF(K66&lt;&gt;1,"n/d",IF('Trades'!J66="NET",'Trades'!L66,ROUND(F66-'Trades'!M66-'Trades'!N66+'Trades'!O66,2))))</x:f>
      </x:c>
      <x:c r="H66" s="31" t="str">
        <x:f>IF(P66=0,"",IF(N66=1,G66/'Trades'!P66,"n/d"))</x:f>
      </x:c>
      <x:c r="I66" s="33" t="str">
        <x:f>IF(P66=0,"",IF(K66&lt;&gt;1,"Posición sin completar",IF(NOT(ISNUMBER('Trades'!P66)),"Riesgo ausente o no válido: positivo, ≤ 1.000.000.000 y hasta 2 decimales.",IF(OR('Trades'!P66&lt;=0,'Trades'!P66&gt;1000000000,ROUND('Trades'!P66,2)&lt;&gt;'Trades'!P66),"Riesgo ausente o no válido: positivo, ≤ 1.000.000.000 y hasta 2 decimales.",IF(AND('Trades'!Q66&lt;&gt;"PRICE",'Trades'!Q66&lt;&gt;"ALL_IN"),"Elija PRICE o ALL_IN",IF('Trades'!Q66&lt;&gt;'Summary'!$K$4,"Otra base seleccionada","Registrado"))))))</x:f>
      </x:c>
      <x:c r="J66" s="33" t="str">
        <x:f>IF(P66=0,"",IF('Summary'!$H$6="Revise las fechas del filtro","Revise las fechas del filtro",IF(L66=1,"Incluida",IF(K66=1,"Fuera del período","No incluida"))))</x:f>
      </x:c>
      <x:c r="K66" s="29" t="n">
        <x:f>IF(P66=0,0,IF('Trades'!I66="UNSUPPORTED",4,IF(C66&lt;&gt;"",3,IF('Trades'!I66="OPEN",2,1))))</x:f>
        <x:v>0</x:v>
      </x:c>
      <x:c r="L66" s="29" t="n">
        <x:f>IF(OR(K66&lt;&gt;1,'Summary'!$H$6="Revise las fechas del filtro"),0,IF(AND(OR('Summary'!$B$6="",E66&gt;='Summary'!$B$6),OR('Summary'!$E$6="",E66&lt;'Summary'!$E$6+1)),1,0))</x:f>
        <x:v>0</x:v>
      </x:c>
      <x:c r="M66" s="29" t="n">
        <x:f>IF(AND(L66=1,N66=1,'Trades'!Q66='Summary'!$K$4),1,0)</x:f>
        <x:v>0</x:v>
      </x:c>
      <x:c r="N66" s="29" t="n">
        <x:f>IF(K66&lt;&gt;1,0,IF(NOT(ISNUMBER('Trades'!P66)),0,IF(AND('Trades'!P66&gt;0,'Trades'!P66&lt;=1000000000,ROUND('Trades'!P66,2)='Trades'!P66,OR('Trades'!Q66="PRICE",'Trades'!Q66="ALL_IN")),1,0)))</x:f>
        <x:v>0</x:v>
      </x:c>
      <x:c r="O66" s="29" t="n">
        <x:f>IF(P66=0,0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0,COUNTIFS('Exits'!$B$9:$B$608,'Trades'!A66,'Exits'!$K$9:$K$608,1)))</x:f>
        <x:v>0</x:v>
      </x:c>
      <x:c r="P66" s="29" t="n">
        <x:f>IF(COUNTA('Trades'!A66:I66,'Trades'!K66:T66)=0,0,1)</x:f>
        <x:v>0</x:v>
      </x:c>
    </x:row>
    <x:row r="67" ht="52" customHeight="1">
      <x:c r="A67" s="29" t="str">
        <x:f>IF(P67=0,"",IF('Trades'!A67="","[Trades "&amp;ROW()&amp;"]",'Trades'!A67))</x:f>
      </x:c>
      <x:c r="B67" s="33" t="str">
        <x:f>IF(K67=0,"",CHOOSE(K67,"Completa","Abierta","Incompleta / no válida","No admitida"))</x:f>
      </x:c>
      <x:c r="C67" s="33" t="str">
        <x:f>IF(P67=0,"",IF('Trades'!I67="UNSUPPORTED","No se admiten aumentos ni inversiones de posición",IF('Trades'!A67="","Introduzca el ID de operación",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ID: texto que empiece por A–Z, hasta 64 caracteres; sin *, ?, ~, =, &lt; ni &gt;. Ejemplo: T-001.",IF(COUNTIFS('Trades'!$A$9:$A$208,'Trades'!A67)&lt;&gt;1,"ID de operación duplicado",IF('Trades'!B67="","Indique el instrumento",IF(AND('Trades'!C67&lt;&gt;"LONG",'Trades'!C67&lt;&gt;"SHORT"),"Elija LONG o SHORT",IF(NOT(ISNUMBER('Trades'!D67)),"Introduzca una fecha y hora de apertura válidas",IF(OR('Trades'!D67&lt;1,'Trades'!D67&gt;2958465),"Introduzca una fecha y hora de apertura válidas",IF(NOT(ISNUMBER('Trades'!E67)),"Indique una cantidad inicial positiva",IF(OR('Trades'!E67&lt;=0,'Trades'!E67&gt;1000000,ROUND('Trades'!E67,8)&lt;&gt;'Trades'!E67),"Indique una cantidad inicial positiva",IF('Trades'!F67="","Indique la unidad de cantidad",IF(AND('Trades'!I67&lt;&gt;"OPEN",'Trades'!I67&lt;&gt;"CLOSED"),"Elija OPEN o CLOSED",IF(AND('Trades'!J67&lt;&gt;"NET",'Trades'!J67&lt;&gt;"GROSS"),"Elija NET o GROSS",IF(COUNTIFS('Exits'!$B$9:$B$608,'Trades'!A67,'Exits'!$G$9:$G$608,-1)&gt;0,"Revise las salidas vinculadas",IF(D67&gt;'Trades'!E67,"La cantidad cerrada supera la inicial",IF(AND('Trades'!I67="OPEN",D67='Trades'!E67),"OPEN contradice un saldo de cantidad nulo",IF('Trades'!I67="OPEN","",IF(O67=0,"Añada un cierre en Exits",IF(D67&lt;&gt;'Trades'!E67,"CLOSED requiere cerrar toda la cantidad",IF(AND('Trades'!J67="NET",NOT(ISNUMBER('Trades'!L67))),"Introduzca el neto conciliado de toda la posición",IF(AND('Trades'!J67="NET",'Trades'!K67&lt;&gt;"YES"),"Confirme que el neto abarca toda la posición",IF(IF('Trades'!J67="NET",IF('Trades'!M67="",FALSE,IF(NOT(ISNUMBER('Trades'!M67)),TRUE,OR('Trades'!M67&lt;0,'Trades'!M67&gt;1000000000,ROUND('Trades'!M67,2)&lt;&gt;'Trades'!M67))),FALSE),"Importes: hasta 2 decimales; valor absoluto de entrada ≤ 1.000.000.000.",IF(IF('Trades'!J67="NET",IF('Trades'!N67="",FALSE,IF(NOT(ISNUMBER('Trades'!N67)),TRUE,OR('Trades'!N67&lt;0,'Trades'!N67&gt;1000000000,ROUND('Trades'!N67,2)&lt;&gt;'Trades'!N67))),FALSE),"Importes: hasta 2 decimales; valor absoluto de entrada ≤ 1.000.000.000.",IF(IF('Trades'!J67="NET",IF('Trades'!O67="",FALSE,IF(NOT(ISNUMBER('Trades'!O67)),TRUE,OR(ABS('Trades'!O67)&gt;1000000000,ROUND('Trades'!O67,2)&lt;&gt;'Trades'!O67))),FALSE),"Importes: hasta 2 decimales; valor absoluto de entrada ≤ 1.000.000.000.",IF(AND('Trades'!J67="GROSS",NOT(ISNUMBER('Trades'!M67))),"Indique la comisión, incluso si es cero",IF(AND('Trades'!J67="GROSS",'Trades'!M67&lt;0),"La comisión no puede ser negativa",IF(AND('Trades'!J67="GROSS",NOT(ISNUMBER('Trades'!N67))),"Indique otros cargos, incluso si son cero",IF(AND('Trades'!J67="GROSS",'Trades'!N67&lt;0),"Los cargos no pueden ser negativos",IF(AND('Trades'!J67="GROSS",NOT(ISNUMBER('Trades'!O67))),"Indique la financiación con signo, incluido cero",IF(AND('Trades'!J67="GROSS",NOT(ISNUMBER(F67))),"Indique el P&amp;L bruto de cada salida",IF(IF('Trades'!J67="NET",OR(ABS('Trades'!L67)&gt;1000000000,ROUND('Trades'!L67,2)&lt;&gt;'Trades'!L67),FALSE),"Importes: hasta 2 decimales; valor absoluto de entrada ≤ 1.000.000.000.",IF(IF('Trades'!J67="GROSS",OR(ABS('Trades'!M67)&gt;1000000000,ABS('Trades'!N67)&gt;1000000000,ABS('Trades'!O67)&gt;1000000000,ROUND('Trades'!M67,2)&lt;&gt;'Trades'!M67,ROUND('Trades'!N67,2)&lt;&gt;'Trades'!N67,ROUND('Trades'!O67,2)&lt;&gt;'Trades'!O67),FALSE),"Importes: hasta 2 decimales; valor absoluto de entrada ≤ 1.000.000.000.",IF(AND('Trades'!G67&lt;&gt;"",OR(NOT(ISNUMBER('Trades'!G67)),'Trades'!G67&lt;=0)),"Indique un precio positivo o deje la celda vacía",IF(AND('Trades'!H67&lt;&gt;"",OR(NOT(ISNUMBER('Trades'!H67)),'Trades'!H67&lt;=0)),"Indique un precio positivo o deje la celda vacía","")))))))))))))))))))))))))))))))))))</x:f>
      </x:c>
      <x:c r="D67" s="31"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d",ROUND(SUMIFS('Exits'!$I$9:$I$608,'Exits'!$B$9:$B$608,'Trades'!A67),8)))</x:f>
      </x:c>
      <x:c r="E67" s="32"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d",IF(OR(O67=0,COUNTIFS('Exits'!$B$9:$B$608,'Trades'!A67,'Exits'!$G$9:$G$608,-1)&gt;0),"n/d",_xlfn.MAXIFS('Exits'!$C$9:$C$608,'Exits'!$B$9:$B$608,'Trades'!A67))))</x:f>
      </x:c>
      <x:c r="F67" s="30"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n/d",IF(AND(O67&gt;0,SUMIFS('Exits'!$J$9:$J$608,'Exits'!$B$9:$B$608,'Trades'!A67)=O67),ROUND(SUMIFS('Exits'!$F$9:$F$608,'Exits'!$B$9:$B$608,'Trades'!A67),2),"n/d")))</x:f>
      </x:c>
      <x:c r="G67" s="30" t="str">
        <x:f>IF(P67=0,"",IF(K67&lt;&gt;1,"n/d",IF('Trades'!J67="NET",'Trades'!L67,ROUND(F67-'Trades'!M67-'Trades'!N67+'Trades'!O67,2))))</x:f>
      </x:c>
      <x:c r="H67" s="31" t="str">
        <x:f>IF(P67=0,"",IF(N67=1,G67/'Trades'!P67,"n/d"))</x:f>
      </x:c>
      <x:c r="I67" s="33" t="str">
        <x:f>IF(P67=0,"",IF(K67&lt;&gt;1,"Posición sin completar",IF(NOT(ISNUMBER('Trades'!P67)),"Riesgo ausente o no válido: positivo, ≤ 1.000.000.000 y hasta 2 decimales.",IF(OR('Trades'!P67&lt;=0,'Trades'!P67&gt;1000000000,ROUND('Trades'!P67,2)&lt;&gt;'Trades'!P67),"Riesgo ausente o no válido: positivo, ≤ 1.000.000.000 y hasta 2 decimales.",IF(AND('Trades'!Q67&lt;&gt;"PRICE",'Trades'!Q67&lt;&gt;"ALL_IN"),"Elija PRICE o ALL_IN",IF('Trades'!Q67&lt;&gt;'Summary'!$K$4,"Otra base seleccionada","Registrado"))))))</x:f>
      </x:c>
      <x:c r="J67" s="33" t="str">
        <x:f>IF(P67=0,"",IF('Summary'!$H$6="Revise las fechas del filtro","Revise las fechas del filtro",IF(L67=1,"Incluida",IF(K67=1,"Fuera del período","No incluida"))))</x:f>
      </x:c>
      <x:c r="K67" s="29" t="n">
        <x:f>IF(P67=0,0,IF('Trades'!I67="UNSUPPORTED",4,IF(C67&lt;&gt;"",3,IF('Trades'!I67="OPEN",2,1))))</x:f>
        <x:v>0</x:v>
      </x:c>
      <x:c r="L67" s="29" t="n">
        <x:f>IF(OR(K67&lt;&gt;1,'Summary'!$H$6="Revise las fechas del filtro"),0,IF(AND(OR('Summary'!$B$6="",E67&gt;='Summary'!$B$6),OR('Summary'!$E$6="",E67&lt;'Summary'!$E$6+1)),1,0))</x:f>
        <x:v>0</x:v>
      </x:c>
      <x:c r="M67" s="29" t="n">
        <x:f>IF(AND(L67=1,N67=1,'Trades'!Q67='Summary'!$K$4),1,0)</x:f>
        <x:v>0</x:v>
      </x:c>
      <x:c r="N67" s="29" t="n">
        <x:f>IF(K67&lt;&gt;1,0,IF(NOT(ISNUMBER('Trades'!P67)),0,IF(AND('Trades'!P67&gt;0,'Trades'!P67&lt;=1000000000,ROUND('Trades'!P67,2)='Trades'!P67,OR('Trades'!Q67="PRICE",'Trades'!Q67="ALL_IN")),1,0)))</x:f>
        <x:v>0</x:v>
      </x:c>
      <x:c r="O67" s="29" t="n">
        <x:f>IF(P67=0,0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0,COUNTIFS('Exits'!$B$9:$B$608,'Trades'!A67,'Exits'!$K$9:$K$608,1)))</x:f>
        <x:v>0</x:v>
      </x:c>
      <x:c r="P67" s="29" t="n">
        <x:f>IF(COUNTA('Trades'!A67:I67,'Trades'!K67:T67)=0,0,1)</x:f>
        <x:v>0</x:v>
      </x:c>
    </x:row>
    <x:row r="68" ht="52" customHeight="1">
      <x:c r="A68" s="29" t="str">
        <x:f>IF(P68=0,"",IF('Trades'!A68="","[Trades "&amp;ROW()&amp;"]",'Trades'!A68))</x:f>
      </x:c>
      <x:c r="B68" s="33" t="str">
        <x:f>IF(K68=0,"",CHOOSE(K68,"Completa","Abierta","Incompleta / no válida","No admitida"))</x:f>
      </x:c>
      <x:c r="C68" s="33" t="str">
        <x:f>IF(P68=0,"",IF('Trades'!I68="UNSUPPORTED","No se admiten aumentos ni inversiones de posición",IF('Trades'!A68="","Introduzca el ID de operación",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ID: texto que empiece por A–Z, hasta 64 caracteres; sin *, ?, ~, =, &lt; ni &gt;. Ejemplo: T-001.",IF(COUNTIFS('Trades'!$A$9:$A$208,'Trades'!A68)&lt;&gt;1,"ID de operación duplicado",IF('Trades'!B68="","Indique el instrumento",IF(AND('Trades'!C68&lt;&gt;"LONG",'Trades'!C68&lt;&gt;"SHORT"),"Elija LONG o SHORT",IF(NOT(ISNUMBER('Trades'!D68)),"Introduzca una fecha y hora de apertura válidas",IF(OR('Trades'!D68&lt;1,'Trades'!D68&gt;2958465),"Introduzca una fecha y hora de apertura válidas",IF(NOT(ISNUMBER('Trades'!E68)),"Indique una cantidad inicial positiva",IF(OR('Trades'!E68&lt;=0,'Trades'!E68&gt;1000000,ROUND('Trades'!E68,8)&lt;&gt;'Trades'!E68),"Indique una cantidad inicial positiva",IF('Trades'!F68="","Indique la unidad de cantidad",IF(AND('Trades'!I68&lt;&gt;"OPEN",'Trades'!I68&lt;&gt;"CLOSED"),"Elija OPEN o CLOSED",IF(AND('Trades'!J68&lt;&gt;"NET",'Trades'!J68&lt;&gt;"GROSS"),"Elija NET o GROSS",IF(COUNTIFS('Exits'!$B$9:$B$608,'Trades'!A68,'Exits'!$G$9:$G$608,-1)&gt;0,"Revise las salidas vinculadas",IF(D68&gt;'Trades'!E68,"La cantidad cerrada supera la inicial",IF(AND('Trades'!I68="OPEN",D68='Trades'!E68),"OPEN contradice un saldo de cantidad nulo",IF('Trades'!I68="OPEN","",IF(O68=0,"Añada un cierre en Exits",IF(D68&lt;&gt;'Trades'!E68,"CLOSED requiere cerrar toda la cantidad",IF(AND('Trades'!J68="NET",NOT(ISNUMBER('Trades'!L68))),"Introduzca el neto conciliado de toda la posición",IF(AND('Trades'!J68="NET",'Trades'!K68&lt;&gt;"YES"),"Confirme que el neto abarca toda la posición",IF(IF('Trades'!J68="NET",IF('Trades'!M68="",FALSE,IF(NOT(ISNUMBER('Trades'!M68)),TRUE,OR('Trades'!M68&lt;0,'Trades'!M68&gt;1000000000,ROUND('Trades'!M68,2)&lt;&gt;'Trades'!M68))),FALSE),"Importes: hasta 2 decimales; valor absoluto de entrada ≤ 1.000.000.000.",IF(IF('Trades'!J68="NET",IF('Trades'!N68="",FALSE,IF(NOT(ISNUMBER('Trades'!N68)),TRUE,OR('Trades'!N68&lt;0,'Trades'!N68&gt;1000000000,ROUND('Trades'!N68,2)&lt;&gt;'Trades'!N68))),FALSE),"Importes: hasta 2 decimales; valor absoluto de entrada ≤ 1.000.000.000.",IF(IF('Trades'!J68="NET",IF('Trades'!O68="",FALSE,IF(NOT(ISNUMBER('Trades'!O68)),TRUE,OR(ABS('Trades'!O68)&gt;1000000000,ROUND('Trades'!O68,2)&lt;&gt;'Trades'!O68))),FALSE),"Importes: hasta 2 decimales; valor absoluto de entrada ≤ 1.000.000.000.",IF(AND('Trades'!J68="GROSS",NOT(ISNUMBER('Trades'!M68))),"Indique la comisión, incluso si es cero",IF(AND('Trades'!J68="GROSS",'Trades'!M68&lt;0),"La comisión no puede ser negativa",IF(AND('Trades'!J68="GROSS",NOT(ISNUMBER('Trades'!N68))),"Indique otros cargos, incluso si son cero",IF(AND('Trades'!J68="GROSS",'Trades'!N68&lt;0),"Los cargos no pueden ser negativos",IF(AND('Trades'!J68="GROSS",NOT(ISNUMBER('Trades'!O68))),"Indique la financiación con signo, incluido cero",IF(AND('Trades'!J68="GROSS",NOT(ISNUMBER(F68))),"Indique el P&amp;L bruto de cada salida",IF(IF('Trades'!J68="NET",OR(ABS('Trades'!L68)&gt;1000000000,ROUND('Trades'!L68,2)&lt;&gt;'Trades'!L68),FALSE),"Importes: hasta 2 decimales; valor absoluto de entrada ≤ 1.000.000.000.",IF(IF('Trades'!J68="GROSS",OR(ABS('Trades'!M68)&gt;1000000000,ABS('Trades'!N68)&gt;1000000000,ABS('Trades'!O68)&gt;1000000000,ROUND('Trades'!M68,2)&lt;&gt;'Trades'!M68,ROUND('Trades'!N68,2)&lt;&gt;'Trades'!N68,ROUND('Trades'!O68,2)&lt;&gt;'Trades'!O68),FALSE),"Importes: hasta 2 decimales; valor absoluto de entrada ≤ 1.000.000.000.",IF(AND('Trades'!G68&lt;&gt;"",OR(NOT(ISNUMBER('Trades'!G68)),'Trades'!G68&lt;=0)),"Indique un precio positivo o deje la celda vacía",IF(AND('Trades'!H68&lt;&gt;"",OR(NOT(ISNUMBER('Trades'!H68)),'Trades'!H68&lt;=0)),"Indique un precio positivo o deje la celda vacía","")))))))))))))))))))))))))))))))))))</x:f>
      </x:c>
      <x:c r="D68" s="31"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d",ROUND(SUMIFS('Exits'!$I$9:$I$608,'Exits'!$B$9:$B$608,'Trades'!A68),8)))</x:f>
      </x:c>
      <x:c r="E68" s="32"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d",IF(OR(O68=0,COUNTIFS('Exits'!$B$9:$B$608,'Trades'!A68,'Exits'!$G$9:$G$608,-1)&gt;0),"n/d",_xlfn.MAXIFS('Exits'!$C$9:$C$608,'Exits'!$B$9:$B$608,'Trades'!A68))))</x:f>
      </x:c>
      <x:c r="F68" s="30"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n/d",IF(AND(O68&gt;0,SUMIFS('Exits'!$J$9:$J$608,'Exits'!$B$9:$B$608,'Trades'!A68)=O68),ROUND(SUMIFS('Exits'!$F$9:$F$608,'Exits'!$B$9:$B$608,'Trades'!A68),2),"n/d")))</x:f>
      </x:c>
      <x:c r="G68" s="30" t="str">
        <x:f>IF(P68=0,"",IF(K68&lt;&gt;1,"n/d",IF('Trades'!J68="NET",'Trades'!L68,ROUND(F68-'Trades'!M68-'Trades'!N68+'Trades'!O68,2))))</x:f>
      </x:c>
      <x:c r="H68" s="31" t="str">
        <x:f>IF(P68=0,"",IF(N68=1,G68/'Trades'!P68,"n/d"))</x:f>
      </x:c>
      <x:c r="I68" s="33" t="str">
        <x:f>IF(P68=0,"",IF(K68&lt;&gt;1,"Posición sin completar",IF(NOT(ISNUMBER('Trades'!P68)),"Riesgo ausente o no válido: positivo, ≤ 1.000.000.000 y hasta 2 decimales.",IF(OR('Trades'!P68&lt;=0,'Trades'!P68&gt;1000000000,ROUND('Trades'!P68,2)&lt;&gt;'Trades'!P68),"Riesgo ausente o no válido: positivo, ≤ 1.000.000.000 y hasta 2 decimales.",IF(AND('Trades'!Q68&lt;&gt;"PRICE",'Trades'!Q68&lt;&gt;"ALL_IN"),"Elija PRICE o ALL_IN",IF('Trades'!Q68&lt;&gt;'Summary'!$K$4,"Otra base seleccionada","Registrado"))))))</x:f>
      </x:c>
      <x:c r="J68" s="33" t="str">
        <x:f>IF(P68=0,"",IF('Summary'!$H$6="Revise las fechas del filtro","Revise las fechas del filtro",IF(L68=1,"Incluida",IF(K68=1,"Fuera del período","No incluida"))))</x:f>
      </x:c>
      <x:c r="K68" s="29" t="n">
        <x:f>IF(P68=0,0,IF('Trades'!I68="UNSUPPORTED",4,IF(C68&lt;&gt;"",3,IF('Trades'!I68="OPEN",2,1))))</x:f>
        <x:v>0</x:v>
      </x:c>
      <x:c r="L68" s="29" t="n">
        <x:f>IF(OR(K68&lt;&gt;1,'Summary'!$H$6="Revise las fechas del filtro"),0,IF(AND(OR('Summary'!$B$6="",E68&gt;='Summary'!$B$6),OR('Summary'!$E$6="",E68&lt;'Summary'!$E$6+1)),1,0))</x:f>
        <x:v>0</x:v>
      </x:c>
      <x:c r="M68" s="29" t="n">
        <x:f>IF(AND(L68=1,N68=1,'Trades'!Q68='Summary'!$K$4),1,0)</x:f>
        <x:v>0</x:v>
      </x:c>
      <x:c r="N68" s="29" t="n">
        <x:f>IF(K68&lt;&gt;1,0,IF(NOT(ISNUMBER('Trades'!P68)),0,IF(AND('Trades'!P68&gt;0,'Trades'!P68&lt;=1000000000,ROUND('Trades'!P68,2)='Trades'!P68,OR('Trades'!Q68="PRICE",'Trades'!Q68="ALL_IN")),1,0)))</x:f>
        <x:v>0</x:v>
      </x:c>
      <x:c r="O68" s="29" t="n">
        <x:f>IF(P68=0,0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0,COUNTIFS('Exits'!$B$9:$B$608,'Trades'!A68,'Exits'!$K$9:$K$608,1)))</x:f>
        <x:v>0</x:v>
      </x:c>
      <x:c r="P68" s="29" t="n">
        <x:f>IF(COUNTA('Trades'!A68:I68,'Trades'!K68:T68)=0,0,1)</x:f>
        <x:v>0</x:v>
      </x:c>
    </x:row>
    <x:row r="69" ht="52" customHeight="1">
      <x:c r="A69" s="29" t="str">
        <x:f>IF(P69=0,"",IF('Trades'!A69="","[Trades "&amp;ROW()&amp;"]",'Trades'!A69))</x:f>
      </x:c>
      <x:c r="B69" s="33" t="str">
        <x:f>IF(K69=0,"",CHOOSE(K69,"Completa","Abierta","Incompleta / no válida","No admitida"))</x:f>
      </x:c>
      <x:c r="C69" s="33" t="str">
        <x:f>IF(P69=0,"",IF('Trades'!I69="UNSUPPORTED","No se admiten aumentos ni inversiones de posición",IF('Trades'!A69="","Introduzca el ID de operación",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ID: texto que empiece por A–Z, hasta 64 caracteres; sin *, ?, ~, =, &lt; ni &gt;. Ejemplo: T-001.",IF(COUNTIFS('Trades'!$A$9:$A$208,'Trades'!A69)&lt;&gt;1,"ID de operación duplicado",IF('Trades'!B69="","Indique el instrumento",IF(AND('Trades'!C69&lt;&gt;"LONG",'Trades'!C69&lt;&gt;"SHORT"),"Elija LONG o SHORT",IF(NOT(ISNUMBER('Trades'!D69)),"Introduzca una fecha y hora de apertura válidas",IF(OR('Trades'!D69&lt;1,'Trades'!D69&gt;2958465),"Introduzca una fecha y hora de apertura válidas",IF(NOT(ISNUMBER('Trades'!E69)),"Indique una cantidad inicial positiva",IF(OR('Trades'!E69&lt;=0,'Trades'!E69&gt;1000000,ROUND('Trades'!E69,8)&lt;&gt;'Trades'!E69),"Indique una cantidad inicial positiva",IF('Trades'!F69="","Indique la unidad de cantidad",IF(AND('Trades'!I69&lt;&gt;"OPEN",'Trades'!I69&lt;&gt;"CLOSED"),"Elija OPEN o CLOSED",IF(AND('Trades'!J69&lt;&gt;"NET",'Trades'!J69&lt;&gt;"GROSS"),"Elija NET o GROSS",IF(COUNTIFS('Exits'!$B$9:$B$608,'Trades'!A69,'Exits'!$G$9:$G$608,-1)&gt;0,"Revise las salidas vinculadas",IF(D69&gt;'Trades'!E69,"La cantidad cerrada supera la inicial",IF(AND('Trades'!I69="OPEN",D69='Trades'!E69),"OPEN contradice un saldo de cantidad nulo",IF('Trades'!I69="OPEN","",IF(O69=0,"Añada un cierre en Exits",IF(D69&lt;&gt;'Trades'!E69,"CLOSED requiere cerrar toda la cantidad",IF(AND('Trades'!J69="NET",NOT(ISNUMBER('Trades'!L69))),"Introduzca el neto conciliado de toda la posición",IF(AND('Trades'!J69="NET",'Trades'!K69&lt;&gt;"YES"),"Confirme que el neto abarca toda la posición",IF(IF('Trades'!J69="NET",IF('Trades'!M69="",FALSE,IF(NOT(ISNUMBER('Trades'!M69)),TRUE,OR('Trades'!M69&lt;0,'Trades'!M69&gt;1000000000,ROUND('Trades'!M69,2)&lt;&gt;'Trades'!M69))),FALSE),"Importes: hasta 2 decimales; valor absoluto de entrada ≤ 1.000.000.000.",IF(IF('Trades'!J69="NET",IF('Trades'!N69="",FALSE,IF(NOT(ISNUMBER('Trades'!N69)),TRUE,OR('Trades'!N69&lt;0,'Trades'!N69&gt;1000000000,ROUND('Trades'!N69,2)&lt;&gt;'Trades'!N69))),FALSE),"Importes: hasta 2 decimales; valor absoluto de entrada ≤ 1.000.000.000.",IF(IF('Trades'!J69="NET",IF('Trades'!O69="",FALSE,IF(NOT(ISNUMBER('Trades'!O69)),TRUE,OR(ABS('Trades'!O69)&gt;1000000000,ROUND('Trades'!O69,2)&lt;&gt;'Trades'!O69))),FALSE),"Importes: hasta 2 decimales; valor absoluto de entrada ≤ 1.000.000.000.",IF(AND('Trades'!J69="GROSS",NOT(ISNUMBER('Trades'!M69))),"Indique la comisión, incluso si es cero",IF(AND('Trades'!J69="GROSS",'Trades'!M69&lt;0),"La comisión no puede ser negativa",IF(AND('Trades'!J69="GROSS",NOT(ISNUMBER('Trades'!N69))),"Indique otros cargos, incluso si son cero",IF(AND('Trades'!J69="GROSS",'Trades'!N69&lt;0),"Los cargos no pueden ser negativos",IF(AND('Trades'!J69="GROSS",NOT(ISNUMBER('Trades'!O69))),"Indique la financiación con signo, incluido cero",IF(AND('Trades'!J69="GROSS",NOT(ISNUMBER(F69))),"Indique el P&amp;L bruto de cada salida",IF(IF('Trades'!J69="NET",OR(ABS('Trades'!L69)&gt;1000000000,ROUND('Trades'!L69,2)&lt;&gt;'Trades'!L69),FALSE),"Importes: hasta 2 decimales; valor absoluto de entrada ≤ 1.000.000.000.",IF(IF('Trades'!J69="GROSS",OR(ABS('Trades'!M69)&gt;1000000000,ABS('Trades'!N69)&gt;1000000000,ABS('Trades'!O69)&gt;1000000000,ROUND('Trades'!M69,2)&lt;&gt;'Trades'!M69,ROUND('Trades'!N69,2)&lt;&gt;'Trades'!N69,ROUND('Trades'!O69,2)&lt;&gt;'Trades'!O69),FALSE),"Importes: hasta 2 decimales; valor absoluto de entrada ≤ 1.000.000.000.",IF(AND('Trades'!G69&lt;&gt;"",OR(NOT(ISNUMBER('Trades'!G69)),'Trades'!G69&lt;=0)),"Indique un precio positivo o deje la celda vacía",IF(AND('Trades'!H69&lt;&gt;"",OR(NOT(ISNUMBER('Trades'!H69)),'Trades'!H69&lt;=0)),"Indique un precio positivo o deje la celda vacía","")))))))))))))))))))))))))))))))))))</x:f>
      </x:c>
      <x:c r="D69" s="31"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d",ROUND(SUMIFS('Exits'!$I$9:$I$608,'Exits'!$B$9:$B$608,'Trades'!A69),8)))</x:f>
      </x:c>
      <x:c r="E69" s="32"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d",IF(OR(O69=0,COUNTIFS('Exits'!$B$9:$B$608,'Trades'!A69,'Exits'!$G$9:$G$608,-1)&gt;0),"n/d",_xlfn.MAXIFS('Exits'!$C$9:$C$608,'Exits'!$B$9:$B$608,'Trades'!A69))))</x:f>
      </x:c>
      <x:c r="F69" s="30"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n/d",IF(AND(O69&gt;0,SUMIFS('Exits'!$J$9:$J$608,'Exits'!$B$9:$B$608,'Trades'!A69)=O69),ROUND(SUMIFS('Exits'!$F$9:$F$608,'Exits'!$B$9:$B$608,'Trades'!A69),2),"n/d")))</x:f>
      </x:c>
      <x:c r="G69" s="30" t="str">
        <x:f>IF(P69=0,"",IF(K69&lt;&gt;1,"n/d",IF('Trades'!J69="NET",'Trades'!L69,ROUND(F69-'Trades'!M69-'Trades'!N69+'Trades'!O69,2))))</x:f>
      </x:c>
      <x:c r="H69" s="31" t="str">
        <x:f>IF(P69=0,"",IF(N69=1,G69/'Trades'!P69,"n/d"))</x:f>
      </x:c>
      <x:c r="I69" s="33" t="str">
        <x:f>IF(P69=0,"",IF(K69&lt;&gt;1,"Posición sin completar",IF(NOT(ISNUMBER('Trades'!P69)),"Riesgo ausente o no válido: positivo, ≤ 1.000.000.000 y hasta 2 decimales.",IF(OR('Trades'!P69&lt;=0,'Trades'!P69&gt;1000000000,ROUND('Trades'!P69,2)&lt;&gt;'Trades'!P69),"Riesgo ausente o no válido: positivo, ≤ 1.000.000.000 y hasta 2 decimales.",IF(AND('Trades'!Q69&lt;&gt;"PRICE",'Trades'!Q69&lt;&gt;"ALL_IN"),"Elija PRICE o ALL_IN",IF('Trades'!Q69&lt;&gt;'Summary'!$K$4,"Otra base seleccionada","Registrado"))))))</x:f>
      </x:c>
      <x:c r="J69" s="33" t="str">
        <x:f>IF(P69=0,"",IF('Summary'!$H$6="Revise las fechas del filtro","Revise las fechas del filtro",IF(L69=1,"Incluida",IF(K69=1,"Fuera del período","No incluida"))))</x:f>
      </x:c>
      <x:c r="K69" s="29" t="n">
        <x:f>IF(P69=0,0,IF('Trades'!I69="UNSUPPORTED",4,IF(C69&lt;&gt;"",3,IF('Trades'!I69="OPEN",2,1))))</x:f>
        <x:v>0</x:v>
      </x:c>
      <x:c r="L69" s="29" t="n">
        <x:f>IF(OR(K69&lt;&gt;1,'Summary'!$H$6="Revise las fechas del filtro"),0,IF(AND(OR('Summary'!$B$6="",E69&gt;='Summary'!$B$6),OR('Summary'!$E$6="",E69&lt;'Summary'!$E$6+1)),1,0))</x:f>
        <x:v>0</x:v>
      </x:c>
      <x:c r="M69" s="29" t="n">
        <x:f>IF(AND(L69=1,N69=1,'Trades'!Q69='Summary'!$K$4),1,0)</x:f>
        <x:v>0</x:v>
      </x:c>
      <x:c r="N69" s="29" t="n">
        <x:f>IF(K69&lt;&gt;1,0,IF(NOT(ISNUMBER('Trades'!P69)),0,IF(AND('Trades'!P69&gt;0,'Trades'!P69&lt;=1000000000,ROUND('Trades'!P69,2)='Trades'!P69,OR('Trades'!Q69="PRICE",'Trades'!Q69="ALL_IN")),1,0)))</x:f>
        <x:v>0</x:v>
      </x:c>
      <x:c r="O69" s="29" t="n">
        <x:f>IF(P69=0,0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0,COUNTIFS('Exits'!$B$9:$B$608,'Trades'!A69,'Exits'!$K$9:$K$608,1)))</x:f>
        <x:v>0</x:v>
      </x:c>
      <x:c r="P69" s="29" t="n">
        <x:f>IF(COUNTA('Trades'!A69:I69,'Trades'!K69:T69)=0,0,1)</x:f>
        <x:v>0</x:v>
      </x:c>
    </x:row>
    <x:row r="70" ht="52" customHeight="1">
      <x:c r="A70" s="29" t="str">
        <x:f>IF(P70=0,"",IF('Trades'!A70="","[Trades "&amp;ROW()&amp;"]",'Trades'!A70))</x:f>
      </x:c>
      <x:c r="B70" s="33" t="str">
        <x:f>IF(K70=0,"",CHOOSE(K70,"Completa","Abierta","Incompleta / no válida","No admitida"))</x:f>
      </x:c>
      <x:c r="C70" s="33" t="str">
        <x:f>IF(P70=0,"",IF('Trades'!I70="UNSUPPORTED","No se admiten aumentos ni inversiones de posición",IF('Trades'!A70="","Introduzca el ID de operación",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ID: texto que empiece por A–Z, hasta 64 caracteres; sin *, ?, ~, =, &lt; ni &gt;. Ejemplo: T-001.",IF(COUNTIFS('Trades'!$A$9:$A$208,'Trades'!A70)&lt;&gt;1,"ID de operación duplicado",IF('Trades'!B70="","Indique el instrumento",IF(AND('Trades'!C70&lt;&gt;"LONG",'Trades'!C70&lt;&gt;"SHORT"),"Elija LONG o SHORT",IF(NOT(ISNUMBER('Trades'!D70)),"Introduzca una fecha y hora de apertura válidas",IF(OR('Trades'!D70&lt;1,'Trades'!D70&gt;2958465),"Introduzca una fecha y hora de apertura válidas",IF(NOT(ISNUMBER('Trades'!E70)),"Indique una cantidad inicial positiva",IF(OR('Trades'!E70&lt;=0,'Trades'!E70&gt;1000000,ROUND('Trades'!E70,8)&lt;&gt;'Trades'!E70),"Indique una cantidad inicial positiva",IF('Trades'!F70="","Indique la unidad de cantidad",IF(AND('Trades'!I70&lt;&gt;"OPEN",'Trades'!I70&lt;&gt;"CLOSED"),"Elija OPEN o CLOSED",IF(AND('Trades'!J70&lt;&gt;"NET",'Trades'!J70&lt;&gt;"GROSS"),"Elija NET o GROSS",IF(COUNTIFS('Exits'!$B$9:$B$608,'Trades'!A70,'Exits'!$G$9:$G$608,-1)&gt;0,"Revise las salidas vinculadas",IF(D70&gt;'Trades'!E70,"La cantidad cerrada supera la inicial",IF(AND('Trades'!I70="OPEN",D70='Trades'!E70),"OPEN contradice un saldo de cantidad nulo",IF('Trades'!I70="OPEN","",IF(O70=0,"Añada un cierre en Exits",IF(D70&lt;&gt;'Trades'!E70,"CLOSED requiere cerrar toda la cantidad",IF(AND('Trades'!J70="NET",NOT(ISNUMBER('Trades'!L70))),"Introduzca el neto conciliado de toda la posición",IF(AND('Trades'!J70="NET",'Trades'!K70&lt;&gt;"YES"),"Confirme que el neto abarca toda la posición",IF(IF('Trades'!J70="NET",IF('Trades'!M70="",FALSE,IF(NOT(ISNUMBER('Trades'!M70)),TRUE,OR('Trades'!M70&lt;0,'Trades'!M70&gt;1000000000,ROUND('Trades'!M70,2)&lt;&gt;'Trades'!M70))),FALSE),"Importes: hasta 2 decimales; valor absoluto de entrada ≤ 1.000.000.000.",IF(IF('Trades'!J70="NET",IF('Trades'!N70="",FALSE,IF(NOT(ISNUMBER('Trades'!N70)),TRUE,OR('Trades'!N70&lt;0,'Trades'!N70&gt;1000000000,ROUND('Trades'!N70,2)&lt;&gt;'Trades'!N70))),FALSE),"Importes: hasta 2 decimales; valor absoluto de entrada ≤ 1.000.000.000.",IF(IF('Trades'!J70="NET",IF('Trades'!O70="",FALSE,IF(NOT(ISNUMBER('Trades'!O70)),TRUE,OR(ABS('Trades'!O70)&gt;1000000000,ROUND('Trades'!O70,2)&lt;&gt;'Trades'!O70))),FALSE),"Importes: hasta 2 decimales; valor absoluto de entrada ≤ 1.000.000.000.",IF(AND('Trades'!J70="GROSS",NOT(ISNUMBER('Trades'!M70))),"Indique la comisión, incluso si es cero",IF(AND('Trades'!J70="GROSS",'Trades'!M70&lt;0),"La comisión no puede ser negativa",IF(AND('Trades'!J70="GROSS",NOT(ISNUMBER('Trades'!N70))),"Indique otros cargos, incluso si son cero",IF(AND('Trades'!J70="GROSS",'Trades'!N70&lt;0),"Los cargos no pueden ser negativos",IF(AND('Trades'!J70="GROSS",NOT(ISNUMBER('Trades'!O70))),"Indique la financiación con signo, incluido cero",IF(AND('Trades'!J70="GROSS",NOT(ISNUMBER(F70))),"Indique el P&amp;L bruto de cada salida",IF(IF('Trades'!J70="NET",OR(ABS('Trades'!L70)&gt;1000000000,ROUND('Trades'!L70,2)&lt;&gt;'Trades'!L70),FALSE),"Importes: hasta 2 decimales; valor absoluto de entrada ≤ 1.000.000.000.",IF(IF('Trades'!J70="GROSS",OR(ABS('Trades'!M70)&gt;1000000000,ABS('Trades'!N70)&gt;1000000000,ABS('Trades'!O70)&gt;1000000000,ROUND('Trades'!M70,2)&lt;&gt;'Trades'!M70,ROUND('Trades'!N70,2)&lt;&gt;'Trades'!N70,ROUND('Trades'!O70,2)&lt;&gt;'Trades'!O70),FALSE),"Importes: hasta 2 decimales; valor absoluto de entrada ≤ 1.000.000.000.",IF(AND('Trades'!G70&lt;&gt;"",OR(NOT(ISNUMBER('Trades'!G70)),'Trades'!G70&lt;=0)),"Indique un precio positivo o deje la celda vacía",IF(AND('Trades'!H70&lt;&gt;"",OR(NOT(ISNUMBER('Trades'!H70)),'Trades'!H70&lt;=0)),"Indique un precio positivo o deje la celda vacía","")))))))))))))))))))))))))))))))))))</x:f>
      </x:c>
      <x:c r="D70" s="31"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d",ROUND(SUMIFS('Exits'!$I$9:$I$608,'Exits'!$B$9:$B$608,'Trades'!A70),8)))</x:f>
      </x:c>
      <x:c r="E70" s="32"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d",IF(OR(O70=0,COUNTIFS('Exits'!$B$9:$B$608,'Trades'!A70,'Exits'!$G$9:$G$608,-1)&gt;0),"n/d",_xlfn.MAXIFS('Exits'!$C$9:$C$608,'Exits'!$B$9:$B$608,'Trades'!A70))))</x:f>
      </x:c>
      <x:c r="F70" s="30"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n/d",IF(AND(O70&gt;0,SUMIFS('Exits'!$J$9:$J$608,'Exits'!$B$9:$B$608,'Trades'!A70)=O70),ROUND(SUMIFS('Exits'!$F$9:$F$608,'Exits'!$B$9:$B$608,'Trades'!A70),2),"n/d")))</x:f>
      </x:c>
      <x:c r="G70" s="30" t="str">
        <x:f>IF(P70=0,"",IF(K70&lt;&gt;1,"n/d",IF('Trades'!J70="NET",'Trades'!L70,ROUND(F70-'Trades'!M70-'Trades'!N70+'Trades'!O70,2))))</x:f>
      </x:c>
      <x:c r="H70" s="31" t="str">
        <x:f>IF(P70=0,"",IF(N70=1,G70/'Trades'!P70,"n/d"))</x:f>
      </x:c>
      <x:c r="I70" s="33" t="str">
        <x:f>IF(P70=0,"",IF(K70&lt;&gt;1,"Posición sin completar",IF(NOT(ISNUMBER('Trades'!P70)),"Riesgo ausente o no válido: positivo, ≤ 1.000.000.000 y hasta 2 decimales.",IF(OR('Trades'!P70&lt;=0,'Trades'!P70&gt;1000000000,ROUND('Trades'!P70,2)&lt;&gt;'Trades'!P70),"Riesgo ausente o no válido: positivo, ≤ 1.000.000.000 y hasta 2 decimales.",IF(AND('Trades'!Q70&lt;&gt;"PRICE",'Trades'!Q70&lt;&gt;"ALL_IN"),"Elija PRICE o ALL_IN",IF('Trades'!Q70&lt;&gt;'Summary'!$K$4,"Otra base seleccionada","Registrado"))))))</x:f>
      </x:c>
      <x:c r="J70" s="33" t="str">
        <x:f>IF(P70=0,"",IF('Summary'!$H$6="Revise las fechas del filtro","Revise las fechas del filtro",IF(L70=1,"Incluida",IF(K70=1,"Fuera del período","No incluida"))))</x:f>
      </x:c>
      <x:c r="K70" s="29" t="n">
        <x:f>IF(P70=0,0,IF('Trades'!I70="UNSUPPORTED",4,IF(C70&lt;&gt;"",3,IF('Trades'!I70="OPEN",2,1))))</x:f>
        <x:v>0</x:v>
      </x:c>
      <x:c r="L70" s="29" t="n">
        <x:f>IF(OR(K70&lt;&gt;1,'Summary'!$H$6="Revise las fechas del filtro"),0,IF(AND(OR('Summary'!$B$6="",E70&gt;='Summary'!$B$6),OR('Summary'!$E$6="",E70&lt;'Summary'!$E$6+1)),1,0))</x:f>
        <x:v>0</x:v>
      </x:c>
      <x:c r="M70" s="29" t="n">
        <x:f>IF(AND(L70=1,N70=1,'Trades'!Q70='Summary'!$K$4),1,0)</x:f>
        <x:v>0</x:v>
      </x:c>
      <x:c r="N70" s="29" t="n">
        <x:f>IF(K70&lt;&gt;1,0,IF(NOT(ISNUMBER('Trades'!P70)),0,IF(AND('Trades'!P70&gt;0,'Trades'!P70&lt;=1000000000,ROUND('Trades'!P70,2)='Trades'!P70,OR('Trades'!Q70="PRICE",'Trades'!Q70="ALL_IN")),1,0)))</x:f>
        <x:v>0</x:v>
      </x:c>
      <x:c r="O70" s="29" t="n">
        <x:f>IF(P70=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0,COUNTIFS('Exits'!$B$9:$B$608,'Trades'!A70,'Exits'!$K$9:$K$608,1)))</x:f>
        <x:v>0</x:v>
      </x:c>
      <x:c r="P70" s="29" t="n">
        <x:f>IF(COUNTA('Trades'!A70:I70,'Trades'!K70:T70)=0,0,1)</x:f>
        <x:v>0</x:v>
      </x:c>
    </x:row>
    <x:row r="71" ht="52" customHeight="1">
      <x:c r="A71" s="29" t="str">
        <x:f>IF(P71=0,"",IF('Trades'!A71="","[Trades "&amp;ROW()&amp;"]",'Trades'!A71))</x:f>
      </x:c>
      <x:c r="B71" s="33" t="str">
        <x:f>IF(K71=0,"",CHOOSE(K71,"Completa","Abierta","Incompleta / no válida","No admitida"))</x:f>
      </x:c>
      <x:c r="C71" s="33" t="str">
        <x:f>IF(P71=0,"",IF('Trades'!I71="UNSUPPORTED","No se admiten aumentos ni inversiones de posición",IF('Trades'!A71="","Introduzca el ID de operación",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ID: texto que empiece por A–Z, hasta 64 caracteres; sin *, ?, ~, =, &lt; ni &gt;. Ejemplo: T-001.",IF(COUNTIFS('Trades'!$A$9:$A$208,'Trades'!A71)&lt;&gt;1,"ID de operación duplicado",IF('Trades'!B71="","Indique el instrumento",IF(AND('Trades'!C71&lt;&gt;"LONG",'Trades'!C71&lt;&gt;"SHORT"),"Elija LONG o SHORT",IF(NOT(ISNUMBER('Trades'!D71)),"Introduzca una fecha y hora de apertura válidas",IF(OR('Trades'!D71&lt;1,'Trades'!D71&gt;2958465),"Introduzca una fecha y hora de apertura válidas",IF(NOT(ISNUMBER('Trades'!E71)),"Indique una cantidad inicial positiva",IF(OR('Trades'!E71&lt;=0,'Trades'!E71&gt;1000000,ROUND('Trades'!E71,8)&lt;&gt;'Trades'!E71),"Indique una cantidad inicial positiva",IF('Trades'!F71="","Indique la unidad de cantidad",IF(AND('Trades'!I71&lt;&gt;"OPEN",'Trades'!I71&lt;&gt;"CLOSED"),"Elija OPEN o CLOSED",IF(AND('Trades'!J71&lt;&gt;"NET",'Trades'!J71&lt;&gt;"GROSS"),"Elija NET o GROSS",IF(COUNTIFS('Exits'!$B$9:$B$608,'Trades'!A71,'Exits'!$G$9:$G$608,-1)&gt;0,"Revise las salidas vinculadas",IF(D71&gt;'Trades'!E71,"La cantidad cerrada supera la inicial",IF(AND('Trades'!I71="OPEN",D71='Trades'!E71),"OPEN contradice un saldo de cantidad nulo",IF('Trades'!I71="OPEN","",IF(O71=0,"Añada un cierre en Exits",IF(D71&lt;&gt;'Trades'!E71,"CLOSED requiere cerrar toda la cantidad",IF(AND('Trades'!J71="NET",NOT(ISNUMBER('Trades'!L71))),"Introduzca el neto conciliado de toda la posición",IF(AND('Trades'!J71="NET",'Trades'!K71&lt;&gt;"YES"),"Confirme que el neto abarca toda la posición",IF(IF('Trades'!J71="NET",IF('Trades'!M71="",FALSE,IF(NOT(ISNUMBER('Trades'!M71)),TRUE,OR('Trades'!M71&lt;0,'Trades'!M71&gt;1000000000,ROUND('Trades'!M71,2)&lt;&gt;'Trades'!M71))),FALSE),"Importes: hasta 2 decimales; valor absoluto de entrada ≤ 1.000.000.000.",IF(IF('Trades'!J71="NET",IF('Trades'!N71="",FALSE,IF(NOT(ISNUMBER('Trades'!N71)),TRUE,OR('Trades'!N71&lt;0,'Trades'!N71&gt;1000000000,ROUND('Trades'!N71,2)&lt;&gt;'Trades'!N71))),FALSE),"Importes: hasta 2 decimales; valor absoluto de entrada ≤ 1.000.000.000.",IF(IF('Trades'!J71="NET",IF('Trades'!O71="",FALSE,IF(NOT(ISNUMBER('Trades'!O71)),TRUE,OR(ABS('Trades'!O71)&gt;1000000000,ROUND('Trades'!O71,2)&lt;&gt;'Trades'!O71))),FALSE),"Importes: hasta 2 decimales; valor absoluto de entrada ≤ 1.000.000.000.",IF(AND('Trades'!J71="GROSS",NOT(ISNUMBER('Trades'!M71))),"Indique la comisión, incluso si es cero",IF(AND('Trades'!J71="GROSS",'Trades'!M71&lt;0),"La comisión no puede ser negativa",IF(AND('Trades'!J71="GROSS",NOT(ISNUMBER('Trades'!N71))),"Indique otros cargos, incluso si son cero",IF(AND('Trades'!J71="GROSS",'Trades'!N71&lt;0),"Los cargos no pueden ser negativos",IF(AND('Trades'!J71="GROSS",NOT(ISNUMBER('Trades'!O71))),"Indique la financiación con signo, incluido cero",IF(AND('Trades'!J71="GROSS",NOT(ISNUMBER(F71))),"Indique el P&amp;L bruto de cada salida",IF(IF('Trades'!J71="NET",OR(ABS('Trades'!L71)&gt;1000000000,ROUND('Trades'!L71,2)&lt;&gt;'Trades'!L71),FALSE),"Importes: hasta 2 decimales; valor absoluto de entrada ≤ 1.000.000.000.",IF(IF('Trades'!J71="GROSS",OR(ABS('Trades'!M71)&gt;1000000000,ABS('Trades'!N71)&gt;1000000000,ABS('Trades'!O71)&gt;1000000000,ROUND('Trades'!M71,2)&lt;&gt;'Trades'!M71,ROUND('Trades'!N71,2)&lt;&gt;'Trades'!N71,ROUND('Trades'!O71,2)&lt;&gt;'Trades'!O71),FALSE),"Importes: hasta 2 decimales; valor absoluto de entrada ≤ 1.000.000.000.",IF(AND('Trades'!G71&lt;&gt;"",OR(NOT(ISNUMBER('Trades'!G71)),'Trades'!G71&lt;=0)),"Indique un precio positivo o deje la celda vacía",IF(AND('Trades'!H71&lt;&gt;"",OR(NOT(ISNUMBER('Trades'!H71)),'Trades'!H71&lt;=0)),"Indique un precio positivo o deje la celda vacía","")))))))))))))))))))))))))))))))))))</x:f>
      </x:c>
      <x:c r="D71" s="31"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d",ROUND(SUMIFS('Exits'!$I$9:$I$608,'Exits'!$B$9:$B$608,'Trades'!A71),8)))</x:f>
      </x:c>
      <x:c r="E71" s="32"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d",IF(OR(O71=0,COUNTIFS('Exits'!$B$9:$B$608,'Trades'!A71,'Exits'!$G$9:$G$608,-1)&gt;0),"n/d",_xlfn.MAXIFS('Exits'!$C$9:$C$608,'Exits'!$B$9:$B$608,'Trades'!A71))))</x:f>
      </x:c>
      <x:c r="F71" s="30"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n/d",IF(AND(O71&gt;0,SUMIFS('Exits'!$J$9:$J$608,'Exits'!$B$9:$B$608,'Trades'!A71)=O71),ROUND(SUMIFS('Exits'!$F$9:$F$608,'Exits'!$B$9:$B$608,'Trades'!A71),2),"n/d")))</x:f>
      </x:c>
      <x:c r="G71" s="30" t="str">
        <x:f>IF(P71=0,"",IF(K71&lt;&gt;1,"n/d",IF('Trades'!J71="NET",'Trades'!L71,ROUND(F71-'Trades'!M71-'Trades'!N71+'Trades'!O71,2))))</x:f>
      </x:c>
      <x:c r="H71" s="31" t="str">
        <x:f>IF(P71=0,"",IF(N71=1,G71/'Trades'!P71,"n/d"))</x:f>
      </x:c>
      <x:c r="I71" s="33" t="str">
        <x:f>IF(P71=0,"",IF(K71&lt;&gt;1,"Posición sin completar",IF(NOT(ISNUMBER('Trades'!P71)),"Riesgo ausente o no válido: positivo, ≤ 1.000.000.000 y hasta 2 decimales.",IF(OR('Trades'!P71&lt;=0,'Trades'!P71&gt;1000000000,ROUND('Trades'!P71,2)&lt;&gt;'Trades'!P71),"Riesgo ausente o no válido: positivo, ≤ 1.000.000.000 y hasta 2 decimales.",IF(AND('Trades'!Q71&lt;&gt;"PRICE",'Trades'!Q71&lt;&gt;"ALL_IN"),"Elija PRICE o ALL_IN",IF('Trades'!Q71&lt;&gt;'Summary'!$K$4,"Otra base seleccionada","Registrado"))))))</x:f>
      </x:c>
      <x:c r="J71" s="33" t="str">
        <x:f>IF(P71=0,"",IF('Summary'!$H$6="Revise las fechas del filtro","Revise las fechas del filtro",IF(L71=1,"Incluida",IF(K71=1,"Fuera del período","No incluida"))))</x:f>
      </x:c>
      <x:c r="K71" s="29" t="n">
        <x:f>IF(P71=0,0,IF('Trades'!I71="UNSUPPORTED",4,IF(C71&lt;&gt;"",3,IF('Trades'!I71="OPEN",2,1))))</x:f>
        <x:v>0</x:v>
      </x:c>
      <x:c r="L71" s="29" t="n">
        <x:f>IF(OR(K71&lt;&gt;1,'Summary'!$H$6="Revise las fechas del filtro"),0,IF(AND(OR('Summary'!$B$6="",E71&gt;='Summary'!$B$6),OR('Summary'!$E$6="",E71&lt;'Summary'!$E$6+1)),1,0))</x:f>
        <x:v>0</x:v>
      </x:c>
      <x:c r="M71" s="29" t="n">
        <x:f>IF(AND(L71=1,N71=1,'Trades'!Q71='Summary'!$K$4),1,0)</x:f>
        <x:v>0</x:v>
      </x:c>
      <x:c r="N71" s="29" t="n">
        <x:f>IF(K71&lt;&gt;1,0,IF(NOT(ISNUMBER('Trades'!P71)),0,IF(AND('Trades'!P71&gt;0,'Trades'!P71&lt;=1000000000,ROUND('Trades'!P71,2)='Trades'!P71,OR('Trades'!Q71="PRICE",'Trades'!Q71="ALL_IN")),1,0)))</x:f>
        <x:v>0</x:v>
      </x:c>
      <x:c r="O71" s="29" t="n">
        <x:f>IF(P71=0,0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0,COUNTIFS('Exits'!$B$9:$B$608,'Trades'!A71,'Exits'!$K$9:$K$608,1)))</x:f>
        <x:v>0</x:v>
      </x:c>
      <x:c r="P71" s="29" t="n">
        <x:f>IF(COUNTA('Trades'!A71:I71,'Trades'!K71:T71)=0,0,1)</x:f>
        <x:v>0</x:v>
      </x:c>
    </x:row>
    <x:row r="72" ht="52" customHeight="1">
      <x:c r="A72" s="29" t="str">
        <x:f>IF(P72=0,"",IF('Trades'!A72="","[Trades "&amp;ROW()&amp;"]",'Trades'!A72))</x:f>
      </x:c>
      <x:c r="B72" s="33" t="str">
        <x:f>IF(K72=0,"",CHOOSE(K72,"Completa","Abierta","Incompleta / no válida","No admitida"))</x:f>
      </x:c>
      <x:c r="C72" s="33" t="str">
        <x:f>IF(P72=0,"",IF('Trades'!I72="UNSUPPORTED","No se admiten aumentos ni inversiones de posición",IF('Trades'!A72="","Introduzca el ID de operación",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ID: texto que empiece por A–Z, hasta 64 caracteres; sin *, ?, ~, =, &lt; ni &gt;. Ejemplo: T-001.",IF(COUNTIFS('Trades'!$A$9:$A$208,'Trades'!A72)&lt;&gt;1,"ID de operación duplicado",IF('Trades'!B72="","Indique el instrumento",IF(AND('Trades'!C72&lt;&gt;"LONG",'Trades'!C72&lt;&gt;"SHORT"),"Elija LONG o SHORT",IF(NOT(ISNUMBER('Trades'!D72)),"Introduzca una fecha y hora de apertura válidas",IF(OR('Trades'!D72&lt;1,'Trades'!D72&gt;2958465),"Introduzca una fecha y hora de apertura válidas",IF(NOT(ISNUMBER('Trades'!E72)),"Indique una cantidad inicial positiva",IF(OR('Trades'!E72&lt;=0,'Trades'!E72&gt;1000000,ROUND('Trades'!E72,8)&lt;&gt;'Trades'!E72),"Indique una cantidad inicial positiva",IF('Trades'!F72="","Indique la unidad de cantidad",IF(AND('Trades'!I72&lt;&gt;"OPEN",'Trades'!I72&lt;&gt;"CLOSED"),"Elija OPEN o CLOSED",IF(AND('Trades'!J72&lt;&gt;"NET",'Trades'!J72&lt;&gt;"GROSS"),"Elija NET o GROSS",IF(COUNTIFS('Exits'!$B$9:$B$608,'Trades'!A72,'Exits'!$G$9:$G$608,-1)&gt;0,"Revise las salidas vinculadas",IF(D72&gt;'Trades'!E72,"La cantidad cerrada supera la inicial",IF(AND('Trades'!I72="OPEN",D72='Trades'!E72),"OPEN contradice un saldo de cantidad nulo",IF('Trades'!I72="OPEN","",IF(O72=0,"Añada un cierre en Exits",IF(D72&lt;&gt;'Trades'!E72,"CLOSED requiere cerrar toda la cantidad",IF(AND('Trades'!J72="NET",NOT(ISNUMBER('Trades'!L72))),"Introduzca el neto conciliado de toda la posición",IF(AND('Trades'!J72="NET",'Trades'!K72&lt;&gt;"YES"),"Confirme que el neto abarca toda la posición",IF(IF('Trades'!J72="NET",IF('Trades'!M72="",FALSE,IF(NOT(ISNUMBER('Trades'!M72)),TRUE,OR('Trades'!M72&lt;0,'Trades'!M72&gt;1000000000,ROUND('Trades'!M72,2)&lt;&gt;'Trades'!M72))),FALSE),"Importes: hasta 2 decimales; valor absoluto de entrada ≤ 1.000.000.000.",IF(IF('Trades'!J72="NET",IF('Trades'!N72="",FALSE,IF(NOT(ISNUMBER('Trades'!N72)),TRUE,OR('Trades'!N72&lt;0,'Trades'!N72&gt;1000000000,ROUND('Trades'!N72,2)&lt;&gt;'Trades'!N72))),FALSE),"Importes: hasta 2 decimales; valor absoluto de entrada ≤ 1.000.000.000.",IF(IF('Trades'!J72="NET",IF('Trades'!O72="",FALSE,IF(NOT(ISNUMBER('Trades'!O72)),TRUE,OR(ABS('Trades'!O72)&gt;1000000000,ROUND('Trades'!O72,2)&lt;&gt;'Trades'!O72))),FALSE),"Importes: hasta 2 decimales; valor absoluto de entrada ≤ 1.000.000.000.",IF(AND('Trades'!J72="GROSS",NOT(ISNUMBER('Trades'!M72))),"Indique la comisión, incluso si es cero",IF(AND('Trades'!J72="GROSS",'Trades'!M72&lt;0),"La comisión no puede ser negativa",IF(AND('Trades'!J72="GROSS",NOT(ISNUMBER('Trades'!N72))),"Indique otros cargos, incluso si son cero",IF(AND('Trades'!J72="GROSS",'Trades'!N72&lt;0),"Los cargos no pueden ser negativos",IF(AND('Trades'!J72="GROSS",NOT(ISNUMBER('Trades'!O72))),"Indique la financiación con signo, incluido cero",IF(AND('Trades'!J72="GROSS",NOT(ISNUMBER(F72))),"Indique el P&amp;L bruto de cada salida",IF(IF('Trades'!J72="NET",OR(ABS('Trades'!L72)&gt;1000000000,ROUND('Trades'!L72,2)&lt;&gt;'Trades'!L72),FALSE),"Importes: hasta 2 decimales; valor absoluto de entrada ≤ 1.000.000.000.",IF(IF('Trades'!J72="GROSS",OR(ABS('Trades'!M72)&gt;1000000000,ABS('Trades'!N72)&gt;1000000000,ABS('Trades'!O72)&gt;1000000000,ROUND('Trades'!M72,2)&lt;&gt;'Trades'!M72,ROUND('Trades'!N72,2)&lt;&gt;'Trades'!N72,ROUND('Trades'!O72,2)&lt;&gt;'Trades'!O72),FALSE),"Importes: hasta 2 decimales; valor absoluto de entrada ≤ 1.000.000.000.",IF(AND('Trades'!G72&lt;&gt;"",OR(NOT(ISNUMBER('Trades'!G72)),'Trades'!G72&lt;=0)),"Indique un precio positivo o deje la celda vacía",IF(AND('Trades'!H72&lt;&gt;"",OR(NOT(ISNUMBER('Trades'!H72)),'Trades'!H72&lt;=0)),"Indique un precio positivo o deje la celda vacía","")))))))))))))))))))))))))))))))))))</x:f>
      </x:c>
      <x:c r="D72" s="31"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d",ROUND(SUMIFS('Exits'!$I$9:$I$608,'Exits'!$B$9:$B$608,'Trades'!A72),8)))</x:f>
      </x:c>
      <x:c r="E72" s="32"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d",IF(OR(O72=0,COUNTIFS('Exits'!$B$9:$B$608,'Trades'!A72,'Exits'!$G$9:$G$608,-1)&gt;0),"n/d",_xlfn.MAXIFS('Exits'!$C$9:$C$608,'Exits'!$B$9:$B$608,'Trades'!A72))))</x:f>
      </x:c>
      <x:c r="F72" s="30"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n/d",IF(AND(O72&gt;0,SUMIFS('Exits'!$J$9:$J$608,'Exits'!$B$9:$B$608,'Trades'!A72)=O72),ROUND(SUMIFS('Exits'!$F$9:$F$608,'Exits'!$B$9:$B$608,'Trades'!A72),2),"n/d")))</x:f>
      </x:c>
      <x:c r="G72" s="30" t="str">
        <x:f>IF(P72=0,"",IF(K72&lt;&gt;1,"n/d",IF('Trades'!J72="NET",'Trades'!L72,ROUND(F72-'Trades'!M72-'Trades'!N72+'Trades'!O72,2))))</x:f>
      </x:c>
      <x:c r="H72" s="31" t="str">
        <x:f>IF(P72=0,"",IF(N72=1,G72/'Trades'!P72,"n/d"))</x:f>
      </x:c>
      <x:c r="I72" s="33" t="str">
        <x:f>IF(P72=0,"",IF(K72&lt;&gt;1,"Posición sin completar",IF(NOT(ISNUMBER('Trades'!P72)),"Riesgo ausente o no válido: positivo, ≤ 1.000.000.000 y hasta 2 decimales.",IF(OR('Trades'!P72&lt;=0,'Trades'!P72&gt;1000000000,ROUND('Trades'!P72,2)&lt;&gt;'Trades'!P72),"Riesgo ausente o no válido: positivo, ≤ 1.000.000.000 y hasta 2 decimales.",IF(AND('Trades'!Q72&lt;&gt;"PRICE",'Trades'!Q72&lt;&gt;"ALL_IN"),"Elija PRICE o ALL_IN",IF('Trades'!Q72&lt;&gt;'Summary'!$K$4,"Otra base seleccionada","Registrado"))))))</x:f>
      </x:c>
      <x:c r="J72" s="33" t="str">
        <x:f>IF(P72=0,"",IF('Summary'!$H$6="Revise las fechas del filtro","Revise las fechas del filtro",IF(L72=1,"Incluida",IF(K72=1,"Fuera del período","No incluida"))))</x:f>
      </x:c>
      <x:c r="K72" s="29" t="n">
        <x:f>IF(P72=0,0,IF('Trades'!I72="UNSUPPORTED",4,IF(C72&lt;&gt;"",3,IF('Trades'!I72="OPEN",2,1))))</x:f>
        <x:v>0</x:v>
      </x:c>
      <x:c r="L72" s="29" t="n">
        <x:f>IF(OR(K72&lt;&gt;1,'Summary'!$H$6="Revise las fechas del filtro"),0,IF(AND(OR('Summary'!$B$6="",E72&gt;='Summary'!$B$6),OR('Summary'!$E$6="",E72&lt;'Summary'!$E$6+1)),1,0))</x:f>
        <x:v>0</x:v>
      </x:c>
      <x:c r="M72" s="29" t="n">
        <x:f>IF(AND(L72=1,N72=1,'Trades'!Q72='Summary'!$K$4),1,0)</x:f>
        <x:v>0</x:v>
      </x:c>
      <x:c r="N72" s="29" t="n">
        <x:f>IF(K72&lt;&gt;1,0,IF(NOT(ISNUMBER('Trades'!P72)),0,IF(AND('Trades'!P72&gt;0,'Trades'!P72&lt;=1000000000,ROUND('Trades'!P72,2)='Trades'!P72,OR('Trades'!Q72="PRICE",'Trades'!Q72="ALL_IN")),1,0)))</x:f>
        <x:v>0</x:v>
      </x:c>
      <x:c r="O72" s="29" t="n">
        <x:f>IF(P72=0,0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0,COUNTIFS('Exits'!$B$9:$B$608,'Trades'!A72,'Exits'!$K$9:$K$608,1)))</x:f>
        <x:v>0</x:v>
      </x:c>
      <x:c r="P72" s="29" t="n">
        <x:f>IF(COUNTA('Trades'!A72:I72,'Trades'!K72:T72)=0,0,1)</x:f>
        <x:v>0</x:v>
      </x:c>
    </x:row>
    <x:row r="73" ht="52" customHeight="1">
      <x:c r="A73" s="29" t="str">
        <x:f>IF(P73=0,"",IF('Trades'!A73="","[Trades "&amp;ROW()&amp;"]",'Trades'!A73))</x:f>
      </x:c>
      <x:c r="B73" s="33" t="str">
        <x:f>IF(K73=0,"",CHOOSE(K73,"Completa","Abierta","Incompleta / no válida","No admitida"))</x:f>
      </x:c>
      <x:c r="C73" s="33" t="str">
        <x:f>IF(P73=0,"",IF('Trades'!I73="UNSUPPORTED","No se admiten aumentos ni inversiones de posición",IF('Trades'!A73="","Introduzca el ID de operación",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ID: texto que empiece por A–Z, hasta 64 caracteres; sin *, ?, ~, =, &lt; ni &gt;. Ejemplo: T-001.",IF(COUNTIFS('Trades'!$A$9:$A$208,'Trades'!A73)&lt;&gt;1,"ID de operación duplicado",IF('Trades'!B73="","Indique el instrumento",IF(AND('Trades'!C73&lt;&gt;"LONG",'Trades'!C73&lt;&gt;"SHORT"),"Elija LONG o SHORT",IF(NOT(ISNUMBER('Trades'!D73)),"Introduzca una fecha y hora de apertura válidas",IF(OR('Trades'!D73&lt;1,'Trades'!D73&gt;2958465),"Introduzca una fecha y hora de apertura válidas",IF(NOT(ISNUMBER('Trades'!E73)),"Indique una cantidad inicial positiva",IF(OR('Trades'!E73&lt;=0,'Trades'!E73&gt;1000000,ROUND('Trades'!E73,8)&lt;&gt;'Trades'!E73),"Indique una cantidad inicial positiva",IF('Trades'!F73="","Indique la unidad de cantidad",IF(AND('Trades'!I73&lt;&gt;"OPEN",'Trades'!I73&lt;&gt;"CLOSED"),"Elija OPEN o CLOSED",IF(AND('Trades'!J73&lt;&gt;"NET",'Trades'!J73&lt;&gt;"GROSS"),"Elija NET o GROSS",IF(COUNTIFS('Exits'!$B$9:$B$608,'Trades'!A73,'Exits'!$G$9:$G$608,-1)&gt;0,"Revise las salidas vinculadas",IF(D73&gt;'Trades'!E73,"La cantidad cerrada supera la inicial",IF(AND('Trades'!I73="OPEN",D73='Trades'!E73),"OPEN contradice un saldo de cantidad nulo",IF('Trades'!I73="OPEN","",IF(O73=0,"Añada un cierre en Exits",IF(D73&lt;&gt;'Trades'!E73,"CLOSED requiere cerrar toda la cantidad",IF(AND('Trades'!J73="NET",NOT(ISNUMBER('Trades'!L73))),"Introduzca el neto conciliado de toda la posición",IF(AND('Trades'!J73="NET",'Trades'!K73&lt;&gt;"YES"),"Confirme que el neto abarca toda la posición",IF(IF('Trades'!J73="NET",IF('Trades'!M73="",FALSE,IF(NOT(ISNUMBER('Trades'!M73)),TRUE,OR('Trades'!M73&lt;0,'Trades'!M73&gt;1000000000,ROUND('Trades'!M73,2)&lt;&gt;'Trades'!M73))),FALSE),"Importes: hasta 2 decimales; valor absoluto de entrada ≤ 1.000.000.000.",IF(IF('Trades'!J73="NET",IF('Trades'!N73="",FALSE,IF(NOT(ISNUMBER('Trades'!N73)),TRUE,OR('Trades'!N73&lt;0,'Trades'!N73&gt;1000000000,ROUND('Trades'!N73,2)&lt;&gt;'Trades'!N73))),FALSE),"Importes: hasta 2 decimales; valor absoluto de entrada ≤ 1.000.000.000.",IF(IF('Trades'!J73="NET",IF('Trades'!O73="",FALSE,IF(NOT(ISNUMBER('Trades'!O73)),TRUE,OR(ABS('Trades'!O73)&gt;1000000000,ROUND('Trades'!O73,2)&lt;&gt;'Trades'!O73))),FALSE),"Importes: hasta 2 decimales; valor absoluto de entrada ≤ 1.000.000.000.",IF(AND('Trades'!J73="GROSS",NOT(ISNUMBER('Trades'!M73))),"Indique la comisión, incluso si es cero",IF(AND('Trades'!J73="GROSS",'Trades'!M73&lt;0),"La comisión no puede ser negativa",IF(AND('Trades'!J73="GROSS",NOT(ISNUMBER('Trades'!N73))),"Indique otros cargos, incluso si son cero",IF(AND('Trades'!J73="GROSS",'Trades'!N73&lt;0),"Los cargos no pueden ser negativos",IF(AND('Trades'!J73="GROSS",NOT(ISNUMBER('Trades'!O73))),"Indique la financiación con signo, incluido cero",IF(AND('Trades'!J73="GROSS",NOT(ISNUMBER(F73))),"Indique el P&amp;L bruto de cada salida",IF(IF('Trades'!J73="NET",OR(ABS('Trades'!L73)&gt;1000000000,ROUND('Trades'!L73,2)&lt;&gt;'Trades'!L73),FALSE),"Importes: hasta 2 decimales; valor absoluto de entrada ≤ 1.000.000.000.",IF(IF('Trades'!J73="GROSS",OR(ABS('Trades'!M73)&gt;1000000000,ABS('Trades'!N73)&gt;1000000000,ABS('Trades'!O73)&gt;1000000000,ROUND('Trades'!M73,2)&lt;&gt;'Trades'!M73,ROUND('Trades'!N73,2)&lt;&gt;'Trades'!N73,ROUND('Trades'!O73,2)&lt;&gt;'Trades'!O73),FALSE),"Importes: hasta 2 decimales; valor absoluto de entrada ≤ 1.000.000.000.",IF(AND('Trades'!G73&lt;&gt;"",OR(NOT(ISNUMBER('Trades'!G73)),'Trades'!G73&lt;=0)),"Indique un precio positivo o deje la celda vacía",IF(AND('Trades'!H73&lt;&gt;"",OR(NOT(ISNUMBER('Trades'!H73)),'Trades'!H73&lt;=0)),"Indique un precio positivo o deje la celda vacía","")))))))))))))))))))))))))))))))))))</x:f>
      </x:c>
      <x:c r="D73" s="31"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d",ROUND(SUMIFS('Exits'!$I$9:$I$608,'Exits'!$B$9:$B$608,'Trades'!A73),8)))</x:f>
      </x:c>
      <x:c r="E73" s="32"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d",IF(OR(O73=0,COUNTIFS('Exits'!$B$9:$B$608,'Trades'!A73,'Exits'!$G$9:$G$608,-1)&gt;0),"n/d",_xlfn.MAXIFS('Exits'!$C$9:$C$608,'Exits'!$B$9:$B$608,'Trades'!A73))))</x:f>
      </x:c>
      <x:c r="F73" s="30"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n/d",IF(AND(O73&gt;0,SUMIFS('Exits'!$J$9:$J$608,'Exits'!$B$9:$B$608,'Trades'!A73)=O73),ROUND(SUMIFS('Exits'!$F$9:$F$608,'Exits'!$B$9:$B$608,'Trades'!A73),2),"n/d")))</x:f>
      </x:c>
      <x:c r="G73" s="30" t="str">
        <x:f>IF(P73=0,"",IF(K73&lt;&gt;1,"n/d",IF('Trades'!J73="NET",'Trades'!L73,ROUND(F73-'Trades'!M73-'Trades'!N73+'Trades'!O73,2))))</x:f>
      </x:c>
      <x:c r="H73" s="31" t="str">
        <x:f>IF(P73=0,"",IF(N73=1,G73/'Trades'!P73,"n/d"))</x:f>
      </x:c>
      <x:c r="I73" s="33" t="str">
        <x:f>IF(P73=0,"",IF(K73&lt;&gt;1,"Posición sin completar",IF(NOT(ISNUMBER('Trades'!P73)),"Riesgo ausente o no válido: positivo, ≤ 1.000.000.000 y hasta 2 decimales.",IF(OR('Trades'!P73&lt;=0,'Trades'!P73&gt;1000000000,ROUND('Trades'!P73,2)&lt;&gt;'Trades'!P73),"Riesgo ausente o no válido: positivo, ≤ 1.000.000.000 y hasta 2 decimales.",IF(AND('Trades'!Q73&lt;&gt;"PRICE",'Trades'!Q73&lt;&gt;"ALL_IN"),"Elija PRICE o ALL_IN",IF('Trades'!Q73&lt;&gt;'Summary'!$K$4,"Otra base seleccionada","Registrado"))))))</x:f>
      </x:c>
      <x:c r="J73" s="33" t="str">
        <x:f>IF(P73=0,"",IF('Summary'!$H$6="Revise las fechas del filtro","Revise las fechas del filtro",IF(L73=1,"Incluida",IF(K73=1,"Fuera del período","No incluida"))))</x:f>
      </x:c>
      <x:c r="K73" s="29" t="n">
        <x:f>IF(P73=0,0,IF('Trades'!I73="UNSUPPORTED",4,IF(C73&lt;&gt;"",3,IF('Trades'!I73="OPEN",2,1))))</x:f>
        <x:v>0</x:v>
      </x:c>
      <x:c r="L73" s="29" t="n">
        <x:f>IF(OR(K73&lt;&gt;1,'Summary'!$H$6="Revise las fechas del filtro"),0,IF(AND(OR('Summary'!$B$6="",E73&gt;='Summary'!$B$6),OR('Summary'!$E$6="",E73&lt;'Summary'!$E$6+1)),1,0))</x:f>
        <x:v>0</x:v>
      </x:c>
      <x:c r="M73" s="29" t="n">
        <x:f>IF(AND(L73=1,N73=1,'Trades'!Q73='Summary'!$K$4),1,0)</x:f>
        <x:v>0</x:v>
      </x:c>
      <x:c r="N73" s="29" t="n">
        <x:f>IF(K73&lt;&gt;1,0,IF(NOT(ISNUMBER('Trades'!P73)),0,IF(AND('Trades'!P73&gt;0,'Trades'!P73&lt;=1000000000,ROUND('Trades'!P73,2)='Trades'!P73,OR('Trades'!Q73="PRICE",'Trades'!Q73="ALL_IN")),1,0)))</x:f>
        <x:v>0</x:v>
      </x:c>
      <x:c r="O73" s="29" t="n">
        <x:f>IF(P73=0,0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0,COUNTIFS('Exits'!$B$9:$B$608,'Trades'!A73,'Exits'!$K$9:$K$608,1)))</x:f>
        <x:v>0</x:v>
      </x:c>
      <x:c r="P73" s="29" t="n">
        <x:f>IF(COUNTA('Trades'!A73:I73,'Trades'!K73:T73)=0,0,1)</x:f>
        <x:v>0</x:v>
      </x:c>
    </x:row>
    <x:row r="74" ht="52" customHeight="1">
      <x:c r="A74" s="29" t="str">
        <x:f>IF(P74=0,"",IF('Trades'!A74="","[Trades "&amp;ROW()&amp;"]",'Trades'!A74))</x:f>
      </x:c>
      <x:c r="B74" s="33" t="str">
        <x:f>IF(K74=0,"",CHOOSE(K74,"Completa","Abierta","Incompleta / no válida","No admitida"))</x:f>
      </x:c>
      <x:c r="C74" s="33" t="str">
        <x:f>IF(P74=0,"",IF('Trades'!I74="UNSUPPORTED","No se admiten aumentos ni inversiones de posición",IF('Trades'!A74="","Introduzca el ID de operación",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ID: texto que empiece por A–Z, hasta 64 caracteres; sin *, ?, ~, =, &lt; ni &gt;. Ejemplo: T-001.",IF(COUNTIFS('Trades'!$A$9:$A$208,'Trades'!A74)&lt;&gt;1,"ID de operación duplicado",IF('Trades'!B74="","Indique el instrumento",IF(AND('Trades'!C74&lt;&gt;"LONG",'Trades'!C74&lt;&gt;"SHORT"),"Elija LONG o SHORT",IF(NOT(ISNUMBER('Trades'!D74)),"Introduzca una fecha y hora de apertura válidas",IF(OR('Trades'!D74&lt;1,'Trades'!D74&gt;2958465),"Introduzca una fecha y hora de apertura válidas",IF(NOT(ISNUMBER('Trades'!E74)),"Indique una cantidad inicial positiva",IF(OR('Trades'!E74&lt;=0,'Trades'!E74&gt;1000000,ROUND('Trades'!E74,8)&lt;&gt;'Trades'!E74),"Indique una cantidad inicial positiva",IF('Trades'!F74="","Indique la unidad de cantidad",IF(AND('Trades'!I74&lt;&gt;"OPEN",'Trades'!I74&lt;&gt;"CLOSED"),"Elija OPEN o CLOSED",IF(AND('Trades'!J74&lt;&gt;"NET",'Trades'!J74&lt;&gt;"GROSS"),"Elija NET o GROSS",IF(COUNTIFS('Exits'!$B$9:$B$608,'Trades'!A74,'Exits'!$G$9:$G$608,-1)&gt;0,"Revise las salidas vinculadas",IF(D74&gt;'Trades'!E74,"La cantidad cerrada supera la inicial",IF(AND('Trades'!I74="OPEN",D74='Trades'!E74),"OPEN contradice un saldo de cantidad nulo",IF('Trades'!I74="OPEN","",IF(O74=0,"Añada un cierre en Exits",IF(D74&lt;&gt;'Trades'!E74,"CLOSED requiere cerrar toda la cantidad",IF(AND('Trades'!J74="NET",NOT(ISNUMBER('Trades'!L74))),"Introduzca el neto conciliado de toda la posición",IF(AND('Trades'!J74="NET",'Trades'!K74&lt;&gt;"YES"),"Confirme que el neto abarca toda la posición",IF(IF('Trades'!J74="NET",IF('Trades'!M74="",FALSE,IF(NOT(ISNUMBER('Trades'!M74)),TRUE,OR('Trades'!M74&lt;0,'Trades'!M74&gt;1000000000,ROUND('Trades'!M74,2)&lt;&gt;'Trades'!M74))),FALSE),"Importes: hasta 2 decimales; valor absoluto de entrada ≤ 1.000.000.000.",IF(IF('Trades'!J74="NET",IF('Trades'!N74="",FALSE,IF(NOT(ISNUMBER('Trades'!N74)),TRUE,OR('Trades'!N74&lt;0,'Trades'!N74&gt;1000000000,ROUND('Trades'!N74,2)&lt;&gt;'Trades'!N74))),FALSE),"Importes: hasta 2 decimales; valor absoluto de entrada ≤ 1.000.000.000.",IF(IF('Trades'!J74="NET",IF('Trades'!O74="",FALSE,IF(NOT(ISNUMBER('Trades'!O74)),TRUE,OR(ABS('Trades'!O74)&gt;1000000000,ROUND('Trades'!O74,2)&lt;&gt;'Trades'!O74))),FALSE),"Importes: hasta 2 decimales; valor absoluto de entrada ≤ 1.000.000.000.",IF(AND('Trades'!J74="GROSS",NOT(ISNUMBER('Trades'!M74))),"Indique la comisión, incluso si es cero",IF(AND('Trades'!J74="GROSS",'Trades'!M74&lt;0),"La comisión no puede ser negativa",IF(AND('Trades'!J74="GROSS",NOT(ISNUMBER('Trades'!N74))),"Indique otros cargos, incluso si son cero",IF(AND('Trades'!J74="GROSS",'Trades'!N74&lt;0),"Los cargos no pueden ser negativos",IF(AND('Trades'!J74="GROSS",NOT(ISNUMBER('Trades'!O74))),"Indique la financiación con signo, incluido cero",IF(AND('Trades'!J74="GROSS",NOT(ISNUMBER(F74))),"Indique el P&amp;L bruto de cada salida",IF(IF('Trades'!J74="NET",OR(ABS('Trades'!L74)&gt;1000000000,ROUND('Trades'!L74,2)&lt;&gt;'Trades'!L74),FALSE),"Importes: hasta 2 decimales; valor absoluto de entrada ≤ 1.000.000.000.",IF(IF('Trades'!J74="GROSS",OR(ABS('Trades'!M74)&gt;1000000000,ABS('Trades'!N74)&gt;1000000000,ABS('Trades'!O74)&gt;1000000000,ROUND('Trades'!M74,2)&lt;&gt;'Trades'!M74,ROUND('Trades'!N74,2)&lt;&gt;'Trades'!N74,ROUND('Trades'!O74,2)&lt;&gt;'Trades'!O74),FALSE),"Importes: hasta 2 decimales; valor absoluto de entrada ≤ 1.000.000.000.",IF(AND('Trades'!G74&lt;&gt;"",OR(NOT(ISNUMBER('Trades'!G74)),'Trades'!G74&lt;=0)),"Indique un precio positivo o deje la celda vacía",IF(AND('Trades'!H74&lt;&gt;"",OR(NOT(ISNUMBER('Trades'!H74)),'Trades'!H74&lt;=0)),"Indique un precio positivo o deje la celda vacía","")))))))))))))))))))))))))))))))))))</x:f>
      </x:c>
      <x:c r="D74" s="31"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d",ROUND(SUMIFS('Exits'!$I$9:$I$608,'Exits'!$B$9:$B$608,'Trades'!A74),8)))</x:f>
      </x:c>
      <x:c r="E74" s="32"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d",IF(OR(O74=0,COUNTIFS('Exits'!$B$9:$B$608,'Trades'!A74,'Exits'!$G$9:$G$608,-1)&gt;0),"n/d",_xlfn.MAXIFS('Exits'!$C$9:$C$608,'Exits'!$B$9:$B$608,'Trades'!A74))))</x:f>
      </x:c>
      <x:c r="F74" s="30"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n/d",IF(AND(O74&gt;0,SUMIFS('Exits'!$J$9:$J$608,'Exits'!$B$9:$B$608,'Trades'!A74)=O74),ROUND(SUMIFS('Exits'!$F$9:$F$608,'Exits'!$B$9:$B$608,'Trades'!A74),2),"n/d")))</x:f>
      </x:c>
      <x:c r="G74" s="30" t="str">
        <x:f>IF(P74=0,"",IF(K74&lt;&gt;1,"n/d",IF('Trades'!J74="NET",'Trades'!L74,ROUND(F74-'Trades'!M74-'Trades'!N74+'Trades'!O74,2))))</x:f>
      </x:c>
      <x:c r="H74" s="31" t="str">
        <x:f>IF(P74=0,"",IF(N74=1,G74/'Trades'!P74,"n/d"))</x:f>
      </x:c>
      <x:c r="I74" s="33" t="str">
        <x:f>IF(P74=0,"",IF(K74&lt;&gt;1,"Posición sin completar",IF(NOT(ISNUMBER('Trades'!P74)),"Riesgo ausente o no válido: positivo, ≤ 1.000.000.000 y hasta 2 decimales.",IF(OR('Trades'!P74&lt;=0,'Trades'!P74&gt;1000000000,ROUND('Trades'!P74,2)&lt;&gt;'Trades'!P74),"Riesgo ausente o no válido: positivo, ≤ 1.000.000.000 y hasta 2 decimales.",IF(AND('Trades'!Q74&lt;&gt;"PRICE",'Trades'!Q74&lt;&gt;"ALL_IN"),"Elija PRICE o ALL_IN",IF('Trades'!Q74&lt;&gt;'Summary'!$K$4,"Otra base seleccionada","Registrado"))))))</x:f>
      </x:c>
      <x:c r="J74" s="33" t="str">
        <x:f>IF(P74=0,"",IF('Summary'!$H$6="Revise las fechas del filtro","Revise las fechas del filtro",IF(L74=1,"Incluida",IF(K74=1,"Fuera del período","No incluida"))))</x:f>
      </x:c>
      <x:c r="K74" s="29" t="n">
        <x:f>IF(P74=0,0,IF('Trades'!I74="UNSUPPORTED",4,IF(C74&lt;&gt;"",3,IF('Trades'!I74="OPEN",2,1))))</x:f>
        <x:v>0</x:v>
      </x:c>
      <x:c r="L74" s="29" t="n">
        <x:f>IF(OR(K74&lt;&gt;1,'Summary'!$H$6="Revise las fechas del filtro"),0,IF(AND(OR('Summary'!$B$6="",E74&gt;='Summary'!$B$6),OR('Summary'!$E$6="",E74&lt;'Summary'!$E$6+1)),1,0))</x:f>
        <x:v>0</x:v>
      </x:c>
      <x:c r="M74" s="29" t="n">
        <x:f>IF(AND(L74=1,N74=1,'Trades'!Q74='Summary'!$K$4),1,0)</x:f>
        <x:v>0</x:v>
      </x:c>
      <x:c r="N74" s="29" t="n">
        <x:f>IF(K74&lt;&gt;1,0,IF(NOT(ISNUMBER('Trades'!P74)),0,IF(AND('Trades'!P74&gt;0,'Trades'!P74&lt;=1000000000,ROUND('Trades'!P74,2)='Trades'!P74,OR('Trades'!Q74="PRICE",'Trades'!Q74="ALL_IN")),1,0)))</x:f>
        <x:v>0</x:v>
      </x:c>
      <x:c r="O74" s="29" t="n">
        <x:f>IF(P74=0,0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0,COUNTIFS('Exits'!$B$9:$B$608,'Trades'!A74,'Exits'!$K$9:$K$608,1)))</x:f>
        <x:v>0</x:v>
      </x:c>
      <x:c r="P74" s="29" t="n">
        <x:f>IF(COUNTA('Trades'!A74:I74,'Trades'!K74:T74)=0,0,1)</x:f>
        <x:v>0</x:v>
      </x:c>
    </x:row>
    <x:row r="75" ht="52" customHeight="1">
      <x:c r="A75" s="29" t="str">
        <x:f>IF(P75=0,"",IF('Trades'!A75="","[Trades "&amp;ROW()&amp;"]",'Trades'!A75))</x:f>
      </x:c>
      <x:c r="B75" s="33" t="str">
        <x:f>IF(K75=0,"",CHOOSE(K75,"Completa","Abierta","Incompleta / no válida","No admitida"))</x:f>
      </x:c>
      <x:c r="C75" s="33" t="str">
        <x:f>IF(P75=0,"",IF('Trades'!I75="UNSUPPORTED","No se admiten aumentos ni inversiones de posición",IF('Trades'!A75="","Introduzca el ID de operación",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ID: texto que empiece por A–Z, hasta 64 caracteres; sin *, ?, ~, =, &lt; ni &gt;. Ejemplo: T-001.",IF(COUNTIFS('Trades'!$A$9:$A$208,'Trades'!A75)&lt;&gt;1,"ID de operación duplicado",IF('Trades'!B75="","Indique el instrumento",IF(AND('Trades'!C75&lt;&gt;"LONG",'Trades'!C75&lt;&gt;"SHORT"),"Elija LONG o SHORT",IF(NOT(ISNUMBER('Trades'!D75)),"Introduzca una fecha y hora de apertura válidas",IF(OR('Trades'!D75&lt;1,'Trades'!D75&gt;2958465),"Introduzca una fecha y hora de apertura válidas",IF(NOT(ISNUMBER('Trades'!E75)),"Indique una cantidad inicial positiva",IF(OR('Trades'!E75&lt;=0,'Trades'!E75&gt;1000000,ROUND('Trades'!E75,8)&lt;&gt;'Trades'!E75),"Indique una cantidad inicial positiva",IF('Trades'!F75="","Indique la unidad de cantidad",IF(AND('Trades'!I75&lt;&gt;"OPEN",'Trades'!I75&lt;&gt;"CLOSED"),"Elija OPEN o CLOSED",IF(AND('Trades'!J75&lt;&gt;"NET",'Trades'!J75&lt;&gt;"GROSS"),"Elija NET o GROSS",IF(COUNTIFS('Exits'!$B$9:$B$608,'Trades'!A75,'Exits'!$G$9:$G$608,-1)&gt;0,"Revise las salidas vinculadas",IF(D75&gt;'Trades'!E75,"La cantidad cerrada supera la inicial",IF(AND('Trades'!I75="OPEN",D75='Trades'!E75),"OPEN contradice un saldo de cantidad nulo",IF('Trades'!I75="OPEN","",IF(O75=0,"Añada un cierre en Exits",IF(D75&lt;&gt;'Trades'!E75,"CLOSED requiere cerrar toda la cantidad",IF(AND('Trades'!J75="NET",NOT(ISNUMBER('Trades'!L75))),"Introduzca el neto conciliado de toda la posición",IF(AND('Trades'!J75="NET",'Trades'!K75&lt;&gt;"YES"),"Confirme que el neto abarca toda la posición",IF(IF('Trades'!J75="NET",IF('Trades'!M75="",FALSE,IF(NOT(ISNUMBER('Trades'!M75)),TRUE,OR('Trades'!M75&lt;0,'Trades'!M75&gt;1000000000,ROUND('Trades'!M75,2)&lt;&gt;'Trades'!M75))),FALSE),"Importes: hasta 2 decimales; valor absoluto de entrada ≤ 1.000.000.000.",IF(IF('Trades'!J75="NET",IF('Trades'!N75="",FALSE,IF(NOT(ISNUMBER('Trades'!N75)),TRUE,OR('Trades'!N75&lt;0,'Trades'!N75&gt;1000000000,ROUND('Trades'!N75,2)&lt;&gt;'Trades'!N75))),FALSE),"Importes: hasta 2 decimales; valor absoluto de entrada ≤ 1.000.000.000.",IF(IF('Trades'!J75="NET",IF('Trades'!O75="",FALSE,IF(NOT(ISNUMBER('Trades'!O75)),TRUE,OR(ABS('Trades'!O75)&gt;1000000000,ROUND('Trades'!O75,2)&lt;&gt;'Trades'!O75))),FALSE),"Importes: hasta 2 decimales; valor absoluto de entrada ≤ 1.000.000.000.",IF(AND('Trades'!J75="GROSS",NOT(ISNUMBER('Trades'!M75))),"Indique la comisión, incluso si es cero",IF(AND('Trades'!J75="GROSS",'Trades'!M75&lt;0),"La comisión no puede ser negativa",IF(AND('Trades'!J75="GROSS",NOT(ISNUMBER('Trades'!N75))),"Indique otros cargos, incluso si son cero",IF(AND('Trades'!J75="GROSS",'Trades'!N75&lt;0),"Los cargos no pueden ser negativos",IF(AND('Trades'!J75="GROSS",NOT(ISNUMBER('Trades'!O75))),"Indique la financiación con signo, incluido cero",IF(AND('Trades'!J75="GROSS",NOT(ISNUMBER(F75))),"Indique el P&amp;L bruto de cada salida",IF(IF('Trades'!J75="NET",OR(ABS('Trades'!L75)&gt;1000000000,ROUND('Trades'!L75,2)&lt;&gt;'Trades'!L75),FALSE),"Importes: hasta 2 decimales; valor absoluto de entrada ≤ 1.000.000.000.",IF(IF('Trades'!J75="GROSS",OR(ABS('Trades'!M75)&gt;1000000000,ABS('Trades'!N75)&gt;1000000000,ABS('Trades'!O75)&gt;1000000000,ROUND('Trades'!M75,2)&lt;&gt;'Trades'!M75,ROUND('Trades'!N75,2)&lt;&gt;'Trades'!N75,ROUND('Trades'!O75,2)&lt;&gt;'Trades'!O75),FALSE),"Importes: hasta 2 decimales; valor absoluto de entrada ≤ 1.000.000.000.",IF(AND('Trades'!G75&lt;&gt;"",OR(NOT(ISNUMBER('Trades'!G75)),'Trades'!G75&lt;=0)),"Indique un precio positivo o deje la celda vacía",IF(AND('Trades'!H75&lt;&gt;"",OR(NOT(ISNUMBER('Trades'!H75)),'Trades'!H75&lt;=0)),"Indique un precio positivo o deje la celda vacía","")))))))))))))))))))))))))))))))))))</x:f>
      </x:c>
      <x:c r="D75" s="31"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d",ROUND(SUMIFS('Exits'!$I$9:$I$608,'Exits'!$B$9:$B$608,'Trades'!A75),8)))</x:f>
      </x:c>
      <x:c r="E75" s="32"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d",IF(OR(O75=0,COUNTIFS('Exits'!$B$9:$B$608,'Trades'!A75,'Exits'!$G$9:$G$608,-1)&gt;0),"n/d",_xlfn.MAXIFS('Exits'!$C$9:$C$608,'Exits'!$B$9:$B$608,'Trades'!A75))))</x:f>
      </x:c>
      <x:c r="F75" s="30"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n/d",IF(AND(O75&gt;0,SUMIFS('Exits'!$J$9:$J$608,'Exits'!$B$9:$B$608,'Trades'!A75)=O75),ROUND(SUMIFS('Exits'!$F$9:$F$608,'Exits'!$B$9:$B$608,'Trades'!A75),2),"n/d")))</x:f>
      </x:c>
      <x:c r="G75" s="30" t="str">
        <x:f>IF(P75=0,"",IF(K75&lt;&gt;1,"n/d",IF('Trades'!J75="NET",'Trades'!L75,ROUND(F75-'Trades'!M75-'Trades'!N75+'Trades'!O75,2))))</x:f>
      </x:c>
      <x:c r="H75" s="31" t="str">
        <x:f>IF(P75=0,"",IF(N75=1,G75/'Trades'!P75,"n/d"))</x:f>
      </x:c>
      <x:c r="I75" s="33" t="str">
        <x:f>IF(P75=0,"",IF(K75&lt;&gt;1,"Posición sin completar",IF(NOT(ISNUMBER('Trades'!P75)),"Riesgo ausente o no válido: positivo, ≤ 1.000.000.000 y hasta 2 decimales.",IF(OR('Trades'!P75&lt;=0,'Trades'!P75&gt;1000000000,ROUND('Trades'!P75,2)&lt;&gt;'Trades'!P75),"Riesgo ausente o no válido: positivo, ≤ 1.000.000.000 y hasta 2 decimales.",IF(AND('Trades'!Q75&lt;&gt;"PRICE",'Trades'!Q75&lt;&gt;"ALL_IN"),"Elija PRICE o ALL_IN",IF('Trades'!Q75&lt;&gt;'Summary'!$K$4,"Otra base seleccionada","Registrado"))))))</x:f>
      </x:c>
      <x:c r="J75" s="33" t="str">
        <x:f>IF(P75=0,"",IF('Summary'!$H$6="Revise las fechas del filtro","Revise las fechas del filtro",IF(L75=1,"Incluida",IF(K75=1,"Fuera del período","No incluida"))))</x:f>
      </x:c>
      <x:c r="K75" s="29" t="n">
        <x:f>IF(P75=0,0,IF('Trades'!I75="UNSUPPORTED",4,IF(C75&lt;&gt;"",3,IF('Trades'!I75="OPEN",2,1))))</x:f>
        <x:v>0</x:v>
      </x:c>
      <x:c r="L75" s="29" t="n">
        <x:f>IF(OR(K75&lt;&gt;1,'Summary'!$H$6="Revise las fechas del filtro"),0,IF(AND(OR('Summary'!$B$6="",E75&gt;='Summary'!$B$6),OR('Summary'!$E$6="",E75&lt;'Summary'!$E$6+1)),1,0))</x:f>
        <x:v>0</x:v>
      </x:c>
      <x:c r="M75" s="29" t="n">
        <x:f>IF(AND(L75=1,N75=1,'Trades'!Q75='Summary'!$K$4),1,0)</x:f>
        <x:v>0</x:v>
      </x:c>
      <x:c r="N75" s="29" t="n">
        <x:f>IF(K75&lt;&gt;1,0,IF(NOT(ISNUMBER('Trades'!P75)),0,IF(AND('Trades'!P75&gt;0,'Trades'!P75&lt;=1000000000,ROUND('Trades'!P75,2)='Trades'!P75,OR('Trades'!Q75="PRICE",'Trades'!Q75="ALL_IN")),1,0)))</x:f>
        <x:v>0</x:v>
      </x:c>
      <x:c r="O75" s="29" t="n">
        <x:f>IF(P75=0,0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0,COUNTIFS('Exits'!$B$9:$B$608,'Trades'!A75,'Exits'!$K$9:$K$608,1)))</x:f>
        <x:v>0</x:v>
      </x:c>
      <x:c r="P75" s="29" t="n">
        <x:f>IF(COUNTA('Trades'!A75:I75,'Trades'!K75:T75)=0,0,1)</x:f>
        <x:v>0</x:v>
      </x:c>
    </x:row>
    <x:row r="76" ht="52" customHeight="1">
      <x:c r="A76" s="29" t="str">
        <x:f>IF(P76=0,"",IF('Trades'!A76="","[Trades "&amp;ROW()&amp;"]",'Trades'!A76))</x:f>
      </x:c>
      <x:c r="B76" s="33" t="str">
        <x:f>IF(K76=0,"",CHOOSE(K76,"Completa","Abierta","Incompleta / no válida","No admitida"))</x:f>
      </x:c>
      <x:c r="C76" s="33" t="str">
        <x:f>IF(P76=0,"",IF('Trades'!I76="UNSUPPORTED","No se admiten aumentos ni inversiones de posición",IF('Trades'!A76="","Introduzca el ID de operación",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ID: texto que empiece por A–Z, hasta 64 caracteres; sin *, ?, ~, =, &lt; ni &gt;. Ejemplo: T-001.",IF(COUNTIFS('Trades'!$A$9:$A$208,'Trades'!A76)&lt;&gt;1,"ID de operación duplicado",IF('Trades'!B76="","Indique el instrumento",IF(AND('Trades'!C76&lt;&gt;"LONG",'Trades'!C76&lt;&gt;"SHORT"),"Elija LONG o SHORT",IF(NOT(ISNUMBER('Trades'!D76)),"Introduzca una fecha y hora de apertura válidas",IF(OR('Trades'!D76&lt;1,'Trades'!D76&gt;2958465),"Introduzca una fecha y hora de apertura válidas",IF(NOT(ISNUMBER('Trades'!E76)),"Indique una cantidad inicial positiva",IF(OR('Trades'!E76&lt;=0,'Trades'!E76&gt;1000000,ROUND('Trades'!E76,8)&lt;&gt;'Trades'!E76),"Indique una cantidad inicial positiva",IF('Trades'!F76="","Indique la unidad de cantidad",IF(AND('Trades'!I76&lt;&gt;"OPEN",'Trades'!I76&lt;&gt;"CLOSED"),"Elija OPEN o CLOSED",IF(AND('Trades'!J76&lt;&gt;"NET",'Trades'!J76&lt;&gt;"GROSS"),"Elija NET o GROSS",IF(COUNTIFS('Exits'!$B$9:$B$608,'Trades'!A76,'Exits'!$G$9:$G$608,-1)&gt;0,"Revise las salidas vinculadas",IF(D76&gt;'Trades'!E76,"La cantidad cerrada supera la inicial",IF(AND('Trades'!I76="OPEN",D76='Trades'!E76),"OPEN contradice un saldo de cantidad nulo",IF('Trades'!I76="OPEN","",IF(O76=0,"Añada un cierre en Exits",IF(D76&lt;&gt;'Trades'!E76,"CLOSED requiere cerrar toda la cantidad",IF(AND('Trades'!J76="NET",NOT(ISNUMBER('Trades'!L76))),"Introduzca el neto conciliado de toda la posición",IF(AND('Trades'!J76="NET",'Trades'!K76&lt;&gt;"YES"),"Confirme que el neto abarca toda la posición",IF(IF('Trades'!J76="NET",IF('Trades'!M76="",FALSE,IF(NOT(ISNUMBER('Trades'!M76)),TRUE,OR('Trades'!M76&lt;0,'Trades'!M76&gt;1000000000,ROUND('Trades'!M76,2)&lt;&gt;'Trades'!M76))),FALSE),"Importes: hasta 2 decimales; valor absoluto de entrada ≤ 1.000.000.000.",IF(IF('Trades'!J76="NET",IF('Trades'!N76="",FALSE,IF(NOT(ISNUMBER('Trades'!N76)),TRUE,OR('Trades'!N76&lt;0,'Trades'!N76&gt;1000000000,ROUND('Trades'!N76,2)&lt;&gt;'Trades'!N76))),FALSE),"Importes: hasta 2 decimales; valor absoluto de entrada ≤ 1.000.000.000.",IF(IF('Trades'!J76="NET",IF('Trades'!O76="",FALSE,IF(NOT(ISNUMBER('Trades'!O76)),TRUE,OR(ABS('Trades'!O76)&gt;1000000000,ROUND('Trades'!O76,2)&lt;&gt;'Trades'!O76))),FALSE),"Importes: hasta 2 decimales; valor absoluto de entrada ≤ 1.000.000.000.",IF(AND('Trades'!J76="GROSS",NOT(ISNUMBER('Trades'!M76))),"Indique la comisión, incluso si es cero",IF(AND('Trades'!J76="GROSS",'Trades'!M76&lt;0),"La comisión no puede ser negativa",IF(AND('Trades'!J76="GROSS",NOT(ISNUMBER('Trades'!N76))),"Indique otros cargos, incluso si son cero",IF(AND('Trades'!J76="GROSS",'Trades'!N76&lt;0),"Los cargos no pueden ser negativos",IF(AND('Trades'!J76="GROSS",NOT(ISNUMBER('Trades'!O76))),"Indique la financiación con signo, incluido cero",IF(AND('Trades'!J76="GROSS",NOT(ISNUMBER(F76))),"Indique el P&amp;L bruto de cada salida",IF(IF('Trades'!J76="NET",OR(ABS('Trades'!L76)&gt;1000000000,ROUND('Trades'!L76,2)&lt;&gt;'Trades'!L76),FALSE),"Importes: hasta 2 decimales; valor absoluto de entrada ≤ 1.000.000.000.",IF(IF('Trades'!J76="GROSS",OR(ABS('Trades'!M76)&gt;1000000000,ABS('Trades'!N76)&gt;1000000000,ABS('Trades'!O76)&gt;1000000000,ROUND('Trades'!M76,2)&lt;&gt;'Trades'!M76,ROUND('Trades'!N76,2)&lt;&gt;'Trades'!N76,ROUND('Trades'!O76,2)&lt;&gt;'Trades'!O76),FALSE),"Importes: hasta 2 decimales; valor absoluto de entrada ≤ 1.000.000.000.",IF(AND('Trades'!G76&lt;&gt;"",OR(NOT(ISNUMBER('Trades'!G76)),'Trades'!G76&lt;=0)),"Indique un precio positivo o deje la celda vacía",IF(AND('Trades'!H76&lt;&gt;"",OR(NOT(ISNUMBER('Trades'!H76)),'Trades'!H76&lt;=0)),"Indique un precio positivo o deje la celda vacía","")))))))))))))))))))))))))))))))))))</x:f>
      </x:c>
      <x:c r="D76" s="31"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d",ROUND(SUMIFS('Exits'!$I$9:$I$608,'Exits'!$B$9:$B$608,'Trades'!A76),8)))</x:f>
      </x:c>
      <x:c r="E76" s="32"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d",IF(OR(O76=0,COUNTIFS('Exits'!$B$9:$B$608,'Trades'!A76,'Exits'!$G$9:$G$608,-1)&gt;0),"n/d",_xlfn.MAXIFS('Exits'!$C$9:$C$608,'Exits'!$B$9:$B$608,'Trades'!A76))))</x:f>
      </x:c>
      <x:c r="F76" s="30"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n/d",IF(AND(O76&gt;0,SUMIFS('Exits'!$J$9:$J$608,'Exits'!$B$9:$B$608,'Trades'!A76)=O76),ROUND(SUMIFS('Exits'!$F$9:$F$608,'Exits'!$B$9:$B$608,'Trades'!A76),2),"n/d")))</x:f>
      </x:c>
      <x:c r="G76" s="30" t="str">
        <x:f>IF(P76=0,"",IF(K76&lt;&gt;1,"n/d",IF('Trades'!J76="NET",'Trades'!L76,ROUND(F76-'Trades'!M76-'Trades'!N76+'Trades'!O76,2))))</x:f>
      </x:c>
      <x:c r="H76" s="31" t="str">
        <x:f>IF(P76=0,"",IF(N76=1,G76/'Trades'!P76,"n/d"))</x:f>
      </x:c>
      <x:c r="I76" s="33" t="str">
        <x:f>IF(P76=0,"",IF(K76&lt;&gt;1,"Posición sin completar",IF(NOT(ISNUMBER('Trades'!P76)),"Riesgo ausente o no válido: positivo, ≤ 1.000.000.000 y hasta 2 decimales.",IF(OR('Trades'!P76&lt;=0,'Trades'!P76&gt;1000000000,ROUND('Trades'!P76,2)&lt;&gt;'Trades'!P76),"Riesgo ausente o no válido: positivo, ≤ 1.000.000.000 y hasta 2 decimales.",IF(AND('Trades'!Q76&lt;&gt;"PRICE",'Trades'!Q76&lt;&gt;"ALL_IN"),"Elija PRICE o ALL_IN",IF('Trades'!Q76&lt;&gt;'Summary'!$K$4,"Otra base seleccionada","Registrado"))))))</x:f>
      </x:c>
      <x:c r="J76" s="33" t="str">
        <x:f>IF(P76=0,"",IF('Summary'!$H$6="Revise las fechas del filtro","Revise las fechas del filtro",IF(L76=1,"Incluida",IF(K76=1,"Fuera del período","No incluida"))))</x:f>
      </x:c>
      <x:c r="K76" s="29" t="n">
        <x:f>IF(P76=0,0,IF('Trades'!I76="UNSUPPORTED",4,IF(C76&lt;&gt;"",3,IF('Trades'!I76="OPEN",2,1))))</x:f>
        <x:v>0</x:v>
      </x:c>
      <x:c r="L76" s="29" t="n">
        <x:f>IF(OR(K76&lt;&gt;1,'Summary'!$H$6="Revise las fechas del filtro"),0,IF(AND(OR('Summary'!$B$6="",E76&gt;='Summary'!$B$6),OR('Summary'!$E$6="",E76&lt;'Summary'!$E$6+1)),1,0))</x:f>
        <x:v>0</x:v>
      </x:c>
      <x:c r="M76" s="29" t="n">
        <x:f>IF(AND(L76=1,N76=1,'Trades'!Q76='Summary'!$K$4),1,0)</x:f>
        <x:v>0</x:v>
      </x:c>
      <x:c r="N76" s="29" t="n">
        <x:f>IF(K76&lt;&gt;1,0,IF(NOT(ISNUMBER('Trades'!P76)),0,IF(AND('Trades'!P76&gt;0,'Trades'!P76&lt;=1000000000,ROUND('Trades'!P76,2)='Trades'!P76,OR('Trades'!Q76="PRICE",'Trades'!Q76="ALL_IN")),1,0)))</x:f>
        <x:v>0</x:v>
      </x:c>
      <x:c r="O76" s="29" t="n">
        <x:f>IF(P76=0,0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0,COUNTIFS('Exits'!$B$9:$B$608,'Trades'!A76,'Exits'!$K$9:$K$608,1)))</x:f>
        <x:v>0</x:v>
      </x:c>
      <x:c r="P76" s="29" t="n">
        <x:f>IF(COUNTA('Trades'!A76:I76,'Trades'!K76:T76)=0,0,1)</x:f>
        <x:v>0</x:v>
      </x:c>
    </x:row>
    <x:row r="77" ht="52" customHeight="1">
      <x:c r="A77" s="29" t="str">
        <x:f>IF(P77=0,"",IF('Trades'!A77="","[Trades "&amp;ROW()&amp;"]",'Trades'!A77))</x:f>
      </x:c>
      <x:c r="B77" s="33" t="str">
        <x:f>IF(K77=0,"",CHOOSE(K77,"Completa","Abierta","Incompleta / no válida","No admitida"))</x:f>
      </x:c>
      <x:c r="C77" s="33" t="str">
        <x:f>IF(P77=0,"",IF('Trades'!I77="UNSUPPORTED","No se admiten aumentos ni inversiones de posición",IF('Trades'!A77="","Introduzca el ID de operación",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ID: texto que empiece por A–Z, hasta 64 caracteres; sin *, ?, ~, =, &lt; ni &gt;. Ejemplo: T-001.",IF(COUNTIFS('Trades'!$A$9:$A$208,'Trades'!A77)&lt;&gt;1,"ID de operación duplicado",IF('Trades'!B77="","Indique el instrumento",IF(AND('Trades'!C77&lt;&gt;"LONG",'Trades'!C77&lt;&gt;"SHORT"),"Elija LONG o SHORT",IF(NOT(ISNUMBER('Trades'!D77)),"Introduzca una fecha y hora de apertura válidas",IF(OR('Trades'!D77&lt;1,'Trades'!D77&gt;2958465),"Introduzca una fecha y hora de apertura válidas",IF(NOT(ISNUMBER('Trades'!E77)),"Indique una cantidad inicial positiva",IF(OR('Trades'!E77&lt;=0,'Trades'!E77&gt;1000000,ROUND('Trades'!E77,8)&lt;&gt;'Trades'!E77),"Indique una cantidad inicial positiva",IF('Trades'!F77="","Indique la unidad de cantidad",IF(AND('Trades'!I77&lt;&gt;"OPEN",'Trades'!I77&lt;&gt;"CLOSED"),"Elija OPEN o CLOSED",IF(AND('Trades'!J77&lt;&gt;"NET",'Trades'!J77&lt;&gt;"GROSS"),"Elija NET o GROSS",IF(COUNTIFS('Exits'!$B$9:$B$608,'Trades'!A77,'Exits'!$G$9:$G$608,-1)&gt;0,"Revise las salidas vinculadas",IF(D77&gt;'Trades'!E77,"La cantidad cerrada supera la inicial",IF(AND('Trades'!I77="OPEN",D77='Trades'!E77),"OPEN contradice un saldo de cantidad nulo",IF('Trades'!I77="OPEN","",IF(O77=0,"Añada un cierre en Exits",IF(D77&lt;&gt;'Trades'!E77,"CLOSED requiere cerrar toda la cantidad",IF(AND('Trades'!J77="NET",NOT(ISNUMBER('Trades'!L77))),"Introduzca el neto conciliado de toda la posición",IF(AND('Trades'!J77="NET",'Trades'!K77&lt;&gt;"YES"),"Confirme que el neto abarca toda la posición",IF(IF('Trades'!J77="NET",IF('Trades'!M77="",FALSE,IF(NOT(ISNUMBER('Trades'!M77)),TRUE,OR('Trades'!M77&lt;0,'Trades'!M77&gt;1000000000,ROUND('Trades'!M77,2)&lt;&gt;'Trades'!M77))),FALSE),"Importes: hasta 2 decimales; valor absoluto de entrada ≤ 1.000.000.000.",IF(IF('Trades'!J77="NET",IF('Trades'!N77="",FALSE,IF(NOT(ISNUMBER('Trades'!N77)),TRUE,OR('Trades'!N77&lt;0,'Trades'!N77&gt;1000000000,ROUND('Trades'!N77,2)&lt;&gt;'Trades'!N77))),FALSE),"Importes: hasta 2 decimales; valor absoluto de entrada ≤ 1.000.000.000.",IF(IF('Trades'!J77="NET",IF('Trades'!O77="",FALSE,IF(NOT(ISNUMBER('Trades'!O77)),TRUE,OR(ABS('Trades'!O77)&gt;1000000000,ROUND('Trades'!O77,2)&lt;&gt;'Trades'!O77))),FALSE),"Importes: hasta 2 decimales; valor absoluto de entrada ≤ 1.000.000.000.",IF(AND('Trades'!J77="GROSS",NOT(ISNUMBER('Trades'!M77))),"Indique la comisión, incluso si es cero",IF(AND('Trades'!J77="GROSS",'Trades'!M77&lt;0),"La comisión no puede ser negativa",IF(AND('Trades'!J77="GROSS",NOT(ISNUMBER('Trades'!N77))),"Indique otros cargos, incluso si son cero",IF(AND('Trades'!J77="GROSS",'Trades'!N77&lt;0),"Los cargos no pueden ser negativos",IF(AND('Trades'!J77="GROSS",NOT(ISNUMBER('Trades'!O77))),"Indique la financiación con signo, incluido cero",IF(AND('Trades'!J77="GROSS",NOT(ISNUMBER(F77))),"Indique el P&amp;L bruto de cada salida",IF(IF('Trades'!J77="NET",OR(ABS('Trades'!L77)&gt;1000000000,ROUND('Trades'!L77,2)&lt;&gt;'Trades'!L77),FALSE),"Importes: hasta 2 decimales; valor absoluto de entrada ≤ 1.000.000.000.",IF(IF('Trades'!J77="GROSS",OR(ABS('Trades'!M77)&gt;1000000000,ABS('Trades'!N77)&gt;1000000000,ABS('Trades'!O77)&gt;1000000000,ROUND('Trades'!M77,2)&lt;&gt;'Trades'!M77,ROUND('Trades'!N77,2)&lt;&gt;'Trades'!N77,ROUND('Trades'!O77,2)&lt;&gt;'Trades'!O77),FALSE),"Importes: hasta 2 decimales; valor absoluto de entrada ≤ 1.000.000.000.",IF(AND('Trades'!G77&lt;&gt;"",OR(NOT(ISNUMBER('Trades'!G77)),'Trades'!G77&lt;=0)),"Indique un precio positivo o deje la celda vacía",IF(AND('Trades'!H77&lt;&gt;"",OR(NOT(ISNUMBER('Trades'!H77)),'Trades'!H77&lt;=0)),"Indique un precio positivo o deje la celda vacía","")))))))))))))))))))))))))))))))))))</x:f>
      </x:c>
      <x:c r="D77" s="31"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d",ROUND(SUMIFS('Exits'!$I$9:$I$608,'Exits'!$B$9:$B$608,'Trades'!A77),8)))</x:f>
      </x:c>
      <x:c r="E77" s="32"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d",IF(OR(O77=0,COUNTIFS('Exits'!$B$9:$B$608,'Trades'!A77,'Exits'!$G$9:$G$608,-1)&gt;0),"n/d",_xlfn.MAXIFS('Exits'!$C$9:$C$608,'Exits'!$B$9:$B$608,'Trades'!A77))))</x:f>
      </x:c>
      <x:c r="F77" s="30"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n/d",IF(AND(O77&gt;0,SUMIFS('Exits'!$J$9:$J$608,'Exits'!$B$9:$B$608,'Trades'!A77)=O77),ROUND(SUMIFS('Exits'!$F$9:$F$608,'Exits'!$B$9:$B$608,'Trades'!A77),2),"n/d")))</x:f>
      </x:c>
      <x:c r="G77" s="30" t="str">
        <x:f>IF(P77=0,"",IF(K77&lt;&gt;1,"n/d",IF('Trades'!J77="NET",'Trades'!L77,ROUND(F77-'Trades'!M77-'Trades'!N77+'Trades'!O77,2))))</x:f>
      </x:c>
      <x:c r="H77" s="31" t="str">
        <x:f>IF(P77=0,"",IF(N77=1,G77/'Trades'!P77,"n/d"))</x:f>
      </x:c>
      <x:c r="I77" s="33" t="str">
        <x:f>IF(P77=0,"",IF(K77&lt;&gt;1,"Posición sin completar",IF(NOT(ISNUMBER('Trades'!P77)),"Riesgo ausente o no válido: positivo, ≤ 1.000.000.000 y hasta 2 decimales.",IF(OR('Trades'!P77&lt;=0,'Trades'!P77&gt;1000000000,ROUND('Trades'!P77,2)&lt;&gt;'Trades'!P77),"Riesgo ausente o no válido: positivo, ≤ 1.000.000.000 y hasta 2 decimales.",IF(AND('Trades'!Q77&lt;&gt;"PRICE",'Trades'!Q77&lt;&gt;"ALL_IN"),"Elija PRICE o ALL_IN",IF('Trades'!Q77&lt;&gt;'Summary'!$K$4,"Otra base seleccionada","Registrado"))))))</x:f>
      </x:c>
      <x:c r="J77" s="33" t="str">
        <x:f>IF(P77=0,"",IF('Summary'!$H$6="Revise las fechas del filtro","Revise las fechas del filtro",IF(L77=1,"Incluida",IF(K77=1,"Fuera del período","No incluida"))))</x:f>
      </x:c>
      <x:c r="K77" s="29" t="n">
        <x:f>IF(P77=0,0,IF('Trades'!I77="UNSUPPORTED",4,IF(C77&lt;&gt;"",3,IF('Trades'!I77="OPEN",2,1))))</x:f>
        <x:v>0</x:v>
      </x:c>
      <x:c r="L77" s="29" t="n">
        <x:f>IF(OR(K77&lt;&gt;1,'Summary'!$H$6="Revise las fechas del filtro"),0,IF(AND(OR('Summary'!$B$6="",E77&gt;='Summary'!$B$6),OR('Summary'!$E$6="",E77&lt;'Summary'!$E$6+1)),1,0))</x:f>
        <x:v>0</x:v>
      </x:c>
      <x:c r="M77" s="29" t="n">
        <x:f>IF(AND(L77=1,N77=1,'Trades'!Q77='Summary'!$K$4),1,0)</x:f>
        <x:v>0</x:v>
      </x:c>
      <x:c r="N77" s="29" t="n">
        <x:f>IF(K77&lt;&gt;1,0,IF(NOT(ISNUMBER('Trades'!P77)),0,IF(AND('Trades'!P77&gt;0,'Trades'!P77&lt;=1000000000,ROUND('Trades'!P77,2)='Trades'!P77,OR('Trades'!Q77="PRICE",'Trades'!Q77="ALL_IN")),1,0)))</x:f>
        <x:v>0</x:v>
      </x:c>
      <x:c r="O77" s="29" t="n">
        <x:f>IF(P77=0,0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0,COUNTIFS('Exits'!$B$9:$B$608,'Trades'!A77,'Exits'!$K$9:$K$608,1)))</x:f>
        <x:v>0</x:v>
      </x:c>
      <x:c r="P77" s="29" t="n">
        <x:f>IF(COUNTA('Trades'!A77:I77,'Trades'!K77:T77)=0,0,1)</x:f>
        <x:v>0</x:v>
      </x:c>
    </x:row>
    <x:row r="78" ht="52" customHeight="1">
      <x:c r="A78" s="29" t="str">
        <x:f>IF(P78=0,"",IF('Trades'!A78="","[Trades "&amp;ROW()&amp;"]",'Trades'!A78))</x:f>
      </x:c>
      <x:c r="B78" s="33" t="str">
        <x:f>IF(K78=0,"",CHOOSE(K78,"Completa","Abierta","Incompleta / no válida","No admitida"))</x:f>
      </x:c>
      <x:c r="C78" s="33" t="str">
        <x:f>IF(P78=0,"",IF('Trades'!I78="UNSUPPORTED","No se admiten aumentos ni inversiones de posición",IF('Trades'!A78="","Introduzca el ID de operación",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ID: texto que empiece por A–Z, hasta 64 caracteres; sin *, ?, ~, =, &lt; ni &gt;. Ejemplo: T-001.",IF(COUNTIFS('Trades'!$A$9:$A$208,'Trades'!A78)&lt;&gt;1,"ID de operación duplicado",IF('Trades'!B78="","Indique el instrumento",IF(AND('Trades'!C78&lt;&gt;"LONG",'Trades'!C78&lt;&gt;"SHORT"),"Elija LONG o SHORT",IF(NOT(ISNUMBER('Trades'!D78)),"Introduzca una fecha y hora de apertura válidas",IF(OR('Trades'!D78&lt;1,'Trades'!D78&gt;2958465),"Introduzca una fecha y hora de apertura válidas",IF(NOT(ISNUMBER('Trades'!E78)),"Indique una cantidad inicial positiva",IF(OR('Trades'!E78&lt;=0,'Trades'!E78&gt;1000000,ROUND('Trades'!E78,8)&lt;&gt;'Trades'!E78),"Indique una cantidad inicial positiva",IF('Trades'!F78="","Indique la unidad de cantidad",IF(AND('Trades'!I78&lt;&gt;"OPEN",'Trades'!I78&lt;&gt;"CLOSED"),"Elija OPEN o CLOSED",IF(AND('Trades'!J78&lt;&gt;"NET",'Trades'!J78&lt;&gt;"GROSS"),"Elija NET o GROSS",IF(COUNTIFS('Exits'!$B$9:$B$608,'Trades'!A78,'Exits'!$G$9:$G$608,-1)&gt;0,"Revise las salidas vinculadas",IF(D78&gt;'Trades'!E78,"La cantidad cerrada supera la inicial",IF(AND('Trades'!I78="OPEN",D78='Trades'!E78),"OPEN contradice un saldo de cantidad nulo",IF('Trades'!I78="OPEN","",IF(O78=0,"Añada un cierre en Exits",IF(D78&lt;&gt;'Trades'!E78,"CLOSED requiere cerrar toda la cantidad",IF(AND('Trades'!J78="NET",NOT(ISNUMBER('Trades'!L78))),"Introduzca el neto conciliado de toda la posición",IF(AND('Trades'!J78="NET",'Trades'!K78&lt;&gt;"YES"),"Confirme que el neto abarca toda la posición",IF(IF('Trades'!J78="NET",IF('Trades'!M78="",FALSE,IF(NOT(ISNUMBER('Trades'!M78)),TRUE,OR('Trades'!M78&lt;0,'Trades'!M78&gt;1000000000,ROUND('Trades'!M78,2)&lt;&gt;'Trades'!M78))),FALSE),"Importes: hasta 2 decimales; valor absoluto de entrada ≤ 1.000.000.000.",IF(IF('Trades'!J78="NET",IF('Trades'!N78="",FALSE,IF(NOT(ISNUMBER('Trades'!N78)),TRUE,OR('Trades'!N78&lt;0,'Trades'!N78&gt;1000000000,ROUND('Trades'!N78,2)&lt;&gt;'Trades'!N78))),FALSE),"Importes: hasta 2 decimales; valor absoluto de entrada ≤ 1.000.000.000.",IF(IF('Trades'!J78="NET",IF('Trades'!O78="",FALSE,IF(NOT(ISNUMBER('Trades'!O78)),TRUE,OR(ABS('Trades'!O78)&gt;1000000000,ROUND('Trades'!O78,2)&lt;&gt;'Trades'!O78))),FALSE),"Importes: hasta 2 decimales; valor absoluto de entrada ≤ 1.000.000.000.",IF(AND('Trades'!J78="GROSS",NOT(ISNUMBER('Trades'!M78))),"Indique la comisión, incluso si es cero",IF(AND('Trades'!J78="GROSS",'Trades'!M78&lt;0),"La comisión no puede ser negativa",IF(AND('Trades'!J78="GROSS",NOT(ISNUMBER('Trades'!N78))),"Indique otros cargos, incluso si son cero",IF(AND('Trades'!J78="GROSS",'Trades'!N78&lt;0),"Los cargos no pueden ser negativos",IF(AND('Trades'!J78="GROSS",NOT(ISNUMBER('Trades'!O78))),"Indique la financiación con signo, incluido cero",IF(AND('Trades'!J78="GROSS",NOT(ISNUMBER(F78))),"Indique el P&amp;L bruto de cada salida",IF(IF('Trades'!J78="NET",OR(ABS('Trades'!L78)&gt;1000000000,ROUND('Trades'!L78,2)&lt;&gt;'Trades'!L78),FALSE),"Importes: hasta 2 decimales; valor absoluto de entrada ≤ 1.000.000.000.",IF(IF('Trades'!J78="GROSS",OR(ABS('Trades'!M78)&gt;1000000000,ABS('Trades'!N78)&gt;1000000000,ABS('Trades'!O78)&gt;1000000000,ROUND('Trades'!M78,2)&lt;&gt;'Trades'!M78,ROUND('Trades'!N78,2)&lt;&gt;'Trades'!N78,ROUND('Trades'!O78,2)&lt;&gt;'Trades'!O78),FALSE),"Importes: hasta 2 decimales; valor absoluto de entrada ≤ 1.000.000.000.",IF(AND('Trades'!G78&lt;&gt;"",OR(NOT(ISNUMBER('Trades'!G78)),'Trades'!G78&lt;=0)),"Indique un precio positivo o deje la celda vacía",IF(AND('Trades'!H78&lt;&gt;"",OR(NOT(ISNUMBER('Trades'!H78)),'Trades'!H78&lt;=0)),"Indique un precio positivo o deje la celda vacía","")))))))))))))))))))))))))))))))))))</x:f>
      </x:c>
      <x:c r="D78" s="31"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d",ROUND(SUMIFS('Exits'!$I$9:$I$608,'Exits'!$B$9:$B$608,'Trades'!A78),8)))</x:f>
      </x:c>
      <x:c r="E78" s="32"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d",IF(OR(O78=0,COUNTIFS('Exits'!$B$9:$B$608,'Trades'!A78,'Exits'!$G$9:$G$608,-1)&gt;0),"n/d",_xlfn.MAXIFS('Exits'!$C$9:$C$608,'Exits'!$B$9:$B$608,'Trades'!A78))))</x:f>
      </x:c>
      <x:c r="F78" s="30"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n/d",IF(AND(O78&gt;0,SUMIFS('Exits'!$J$9:$J$608,'Exits'!$B$9:$B$608,'Trades'!A78)=O78),ROUND(SUMIFS('Exits'!$F$9:$F$608,'Exits'!$B$9:$B$608,'Trades'!A78),2),"n/d")))</x:f>
      </x:c>
      <x:c r="G78" s="30" t="str">
        <x:f>IF(P78=0,"",IF(K78&lt;&gt;1,"n/d",IF('Trades'!J78="NET",'Trades'!L78,ROUND(F78-'Trades'!M78-'Trades'!N78+'Trades'!O78,2))))</x:f>
      </x:c>
      <x:c r="H78" s="31" t="str">
        <x:f>IF(P78=0,"",IF(N78=1,G78/'Trades'!P78,"n/d"))</x:f>
      </x:c>
      <x:c r="I78" s="33" t="str">
        <x:f>IF(P78=0,"",IF(K78&lt;&gt;1,"Posición sin completar",IF(NOT(ISNUMBER('Trades'!P78)),"Riesgo ausente o no válido: positivo, ≤ 1.000.000.000 y hasta 2 decimales.",IF(OR('Trades'!P78&lt;=0,'Trades'!P78&gt;1000000000,ROUND('Trades'!P78,2)&lt;&gt;'Trades'!P78),"Riesgo ausente o no válido: positivo, ≤ 1.000.000.000 y hasta 2 decimales.",IF(AND('Trades'!Q78&lt;&gt;"PRICE",'Trades'!Q78&lt;&gt;"ALL_IN"),"Elija PRICE o ALL_IN",IF('Trades'!Q78&lt;&gt;'Summary'!$K$4,"Otra base seleccionada","Registrado"))))))</x:f>
      </x:c>
      <x:c r="J78" s="33" t="str">
        <x:f>IF(P78=0,"",IF('Summary'!$H$6="Revise las fechas del filtro","Revise las fechas del filtro",IF(L78=1,"Incluida",IF(K78=1,"Fuera del período","No incluida"))))</x:f>
      </x:c>
      <x:c r="K78" s="29" t="n">
        <x:f>IF(P78=0,0,IF('Trades'!I78="UNSUPPORTED",4,IF(C78&lt;&gt;"",3,IF('Trades'!I78="OPEN",2,1))))</x:f>
        <x:v>0</x:v>
      </x:c>
      <x:c r="L78" s="29" t="n">
        <x:f>IF(OR(K78&lt;&gt;1,'Summary'!$H$6="Revise las fechas del filtro"),0,IF(AND(OR('Summary'!$B$6="",E78&gt;='Summary'!$B$6),OR('Summary'!$E$6="",E78&lt;'Summary'!$E$6+1)),1,0))</x:f>
        <x:v>0</x:v>
      </x:c>
      <x:c r="M78" s="29" t="n">
        <x:f>IF(AND(L78=1,N78=1,'Trades'!Q78='Summary'!$K$4),1,0)</x:f>
        <x:v>0</x:v>
      </x:c>
      <x:c r="N78" s="29" t="n">
        <x:f>IF(K78&lt;&gt;1,0,IF(NOT(ISNUMBER('Trades'!P78)),0,IF(AND('Trades'!P78&gt;0,'Trades'!P78&lt;=1000000000,ROUND('Trades'!P78,2)='Trades'!P78,OR('Trades'!Q78="PRICE",'Trades'!Q78="ALL_IN")),1,0)))</x:f>
        <x:v>0</x:v>
      </x:c>
      <x:c r="O78" s="29" t="n">
        <x:f>IF(P78=0,0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0,COUNTIFS('Exits'!$B$9:$B$608,'Trades'!A78,'Exits'!$K$9:$K$608,1)))</x:f>
        <x:v>0</x:v>
      </x:c>
      <x:c r="P78" s="29" t="n">
        <x:f>IF(COUNTA('Trades'!A78:I78,'Trades'!K78:T78)=0,0,1)</x:f>
        <x:v>0</x:v>
      </x:c>
    </x:row>
    <x:row r="79" ht="52" customHeight="1">
      <x:c r="A79" s="29" t="str">
        <x:f>IF(P79=0,"",IF('Trades'!A79="","[Trades "&amp;ROW()&amp;"]",'Trades'!A79))</x:f>
      </x:c>
      <x:c r="B79" s="33" t="str">
        <x:f>IF(K79=0,"",CHOOSE(K79,"Completa","Abierta","Incompleta / no válida","No admitida"))</x:f>
      </x:c>
      <x:c r="C79" s="33" t="str">
        <x:f>IF(P79=0,"",IF('Trades'!I79="UNSUPPORTED","No se admiten aumentos ni inversiones de posición",IF('Trades'!A79="","Introduzca el ID de operación",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ID: texto que empiece por A–Z, hasta 64 caracteres; sin *, ?, ~, =, &lt; ni &gt;. Ejemplo: T-001.",IF(COUNTIFS('Trades'!$A$9:$A$208,'Trades'!A79)&lt;&gt;1,"ID de operación duplicado",IF('Trades'!B79="","Indique el instrumento",IF(AND('Trades'!C79&lt;&gt;"LONG",'Trades'!C79&lt;&gt;"SHORT"),"Elija LONG o SHORT",IF(NOT(ISNUMBER('Trades'!D79)),"Introduzca una fecha y hora de apertura válidas",IF(OR('Trades'!D79&lt;1,'Trades'!D79&gt;2958465),"Introduzca una fecha y hora de apertura válidas",IF(NOT(ISNUMBER('Trades'!E79)),"Indique una cantidad inicial positiva",IF(OR('Trades'!E79&lt;=0,'Trades'!E79&gt;1000000,ROUND('Trades'!E79,8)&lt;&gt;'Trades'!E79),"Indique una cantidad inicial positiva",IF('Trades'!F79="","Indique la unidad de cantidad",IF(AND('Trades'!I79&lt;&gt;"OPEN",'Trades'!I79&lt;&gt;"CLOSED"),"Elija OPEN o CLOSED",IF(AND('Trades'!J79&lt;&gt;"NET",'Trades'!J79&lt;&gt;"GROSS"),"Elija NET o GROSS",IF(COUNTIFS('Exits'!$B$9:$B$608,'Trades'!A79,'Exits'!$G$9:$G$608,-1)&gt;0,"Revise las salidas vinculadas",IF(D79&gt;'Trades'!E79,"La cantidad cerrada supera la inicial",IF(AND('Trades'!I79="OPEN",D79='Trades'!E79),"OPEN contradice un saldo de cantidad nulo",IF('Trades'!I79="OPEN","",IF(O79=0,"Añada un cierre en Exits",IF(D79&lt;&gt;'Trades'!E79,"CLOSED requiere cerrar toda la cantidad",IF(AND('Trades'!J79="NET",NOT(ISNUMBER('Trades'!L79))),"Introduzca el neto conciliado de toda la posición",IF(AND('Trades'!J79="NET",'Trades'!K79&lt;&gt;"YES"),"Confirme que el neto abarca toda la posición",IF(IF('Trades'!J79="NET",IF('Trades'!M79="",FALSE,IF(NOT(ISNUMBER('Trades'!M79)),TRUE,OR('Trades'!M79&lt;0,'Trades'!M79&gt;1000000000,ROUND('Trades'!M79,2)&lt;&gt;'Trades'!M79))),FALSE),"Importes: hasta 2 decimales; valor absoluto de entrada ≤ 1.000.000.000.",IF(IF('Trades'!J79="NET",IF('Trades'!N79="",FALSE,IF(NOT(ISNUMBER('Trades'!N79)),TRUE,OR('Trades'!N79&lt;0,'Trades'!N79&gt;1000000000,ROUND('Trades'!N79,2)&lt;&gt;'Trades'!N79))),FALSE),"Importes: hasta 2 decimales; valor absoluto de entrada ≤ 1.000.000.000.",IF(IF('Trades'!J79="NET",IF('Trades'!O79="",FALSE,IF(NOT(ISNUMBER('Trades'!O79)),TRUE,OR(ABS('Trades'!O79)&gt;1000000000,ROUND('Trades'!O79,2)&lt;&gt;'Trades'!O79))),FALSE),"Importes: hasta 2 decimales; valor absoluto de entrada ≤ 1.000.000.000.",IF(AND('Trades'!J79="GROSS",NOT(ISNUMBER('Trades'!M79))),"Indique la comisión, incluso si es cero",IF(AND('Trades'!J79="GROSS",'Trades'!M79&lt;0),"La comisión no puede ser negativa",IF(AND('Trades'!J79="GROSS",NOT(ISNUMBER('Trades'!N79))),"Indique otros cargos, incluso si son cero",IF(AND('Trades'!J79="GROSS",'Trades'!N79&lt;0),"Los cargos no pueden ser negativos",IF(AND('Trades'!J79="GROSS",NOT(ISNUMBER('Trades'!O79))),"Indique la financiación con signo, incluido cero",IF(AND('Trades'!J79="GROSS",NOT(ISNUMBER(F79))),"Indique el P&amp;L bruto de cada salida",IF(IF('Trades'!J79="NET",OR(ABS('Trades'!L79)&gt;1000000000,ROUND('Trades'!L79,2)&lt;&gt;'Trades'!L79),FALSE),"Importes: hasta 2 decimales; valor absoluto de entrada ≤ 1.000.000.000.",IF(IF('Trades'!J79="GROSS",OR(ABS('Trades'!M79)&gt;1000000000,ABS('Trades'!N79)&gt;1000000000,ABS('Trades'!O79)&gt;1000000000,ROUND('Trades'!M79,2)&lt;&gt;'Trades'!M79,ROUND('Trades'!N79,2)&lt;&gt;'Trades'!N79,ROUND('Trades'!O79,2)&lt;&gt;'Trades'!O79),FALSE),"Importes: hasta 2 decimales; valor absoluto de entrada ≤ 1.000.000.000.",IF(AND('Trades'!G79&lt;&gt;"",OR(NOT(ISNUMBER('Trades'!G79)),'Trades'!G79&lt;=0)),"Indique un precio positivo o deje la celda vacía",IF(AND('Trades'!H79&lt;&gt;"",OR(NOT(ISNUMBER('Trades'!H79)),'Trades'!H79&lt;=0)),"Indique un precio positivo o deje la celda vacía","")))))))))))))))))))))))))))))))))))</x:f>
      </x:c>
      <x:c r="D79" s="31"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d",ROUND(SUMIFS('Exits'!$I$9:$I$608,'Exits'!$B$9:$B$608,'Trades'!A79),8)))</x:f>
      </x:c>
      <x:c r="E79" s="32"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d",IF(OR(O79=0,COUNTIFS('Exits'!$B$9:$B$608,'Trades'!A79,'Exits'!$G$9:$G$608,-1)&gt;0),"n/d",_xlfn.MAXIFS('Exits'!$C$9:$C$608,'Exits'!$B$9:$B$608,'Trades'!A79))))</x:f>
      </x:c>
      <x:c r="F79" s="30"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n/d",IF(AND(O79&gt;0,SUMIFS('Exits'!$J$9:$J$608,'Exits'!$B$9:$B$608,'Trades'!A79)=O79),ROUND(SUMIFS('Exits'!$F$9:$F$608,'Exits'!$B$9:$B$608,'Trades'!A79),2),"n/d")))</x:f>
      </x:c>
      <x:c r="G79" s="30" t="str">
        <x:f>IF(P79=0,"",IF(K79&lt;&gt;1,"n/d",IF('Trades'!J79="NET",'Trades'!L79,ROUND(F79-'Trades'!M79-'Trades'!N79+'Trades'!O79,2))))</x:f>
      </x:c>
      <x:c r="H79" s="31" t="str">
        <x:f>IF(P79=0,"",IF(N79=1,G79/'Trades'!P79,"n/d"))</x:f>
      </x:c>
      <x:c r="I79" s="33" t="str">
        <x:f>IF(P79=0,"",IF(K79&lt;&gt;1,"Posición sin completar",IF(NOT(ISNUMBER('Trades'!P79)),"Riesgo ausente o no válido: positivo, ≤ 1.000.000.000 y hasta 2 decimales.",IF(OR('Trades'!P79&lt;=0,'Trades'!P79&gt;1000000000,ROUND('Trades'!P79,2)&lt;&gt;'Trades'!P79),"Riesgo ausente o no válido: positivo, ≤ 1.000.000.000 y hasta 2 decimales.",IF(AND('Trades'!Q79&lt;&gt;"PRICE",'Trades'!Q79&lt;&gt;"ALL_IN"),"Elija PRICE o ALL_IN",IF('Trades'!Q79&lt;&gt;'Summary'!$K$4,"Otra base seleccionada","Registrado"))))))</x:f>
      </x:c>
      <x:c r="J79" s="33" t="str">
        <x:f>IF(P79=0,"",IF('Summary'!$H$6="Revise las fechas del filtro","Revise las fechas del filtro",IF(L79=1,"Incluida",IF(K79=1,"Fuera del período","No incluida"))))</x:f>
      </x:c>
      <x:c r="K79" s="29" t="n">
        <x:f>IF(P79=0,0,IF('Trades'!I79="UNSUPPORTED",4,IF(C79&lt;&gt;"",3,IF('Trades'!I79="OPEN",2,1))))</x:f>
        <x:v>0</x:v>
      </x:c>
      <x:c r="L79" s="29" t="n">
        <x:f>IF(OR(K79&lt;&gt;1,'Summary'!$H$6="Revise las fechas del filtro"),0,IF(AND(OR('Summary'!$B$6="",E79&gt;='Summary'!$B$6),OR('Summary'!$E$6="",E79&lt;'Summary'!$E$6+1)),1,0))</x:f>
        <x:v>0</x:v>
      </x:c>
      <x:c r="M79" s="29" t="n">
        <x:f>IF(AND(L79=1,N79=1,'Trades'!Q79='Summary'!$K$4),1,0)</x:f>
        <x:v>0</x:v>
      </x:c>
      <x:c r="N79" s="29" t="n">
        <x:f>IF(K79&lt;&gt;1,0,IF(NOT(ISNUMBER('Trades'!P79)),0,IF(AND('Trades'!P79&gt;0,'Trades'!P79&lt;=1000000000,ROUND('Trades'!P79,2)='Trades'!P79,OR('Trades'!Q79="PRICE",'Trades'!Q79="ALL_IN")),1,0)))</x:f>
        <x:v>0</x:v>
      </x:c>
      <x:c r="O79" s="29" t="n">
        <x:f>IF(P79=0,0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0,COUNTIFS('Exits'!$B$9:$B$608,'Trades'!A79,'Exits'!$K$9:$K$608,1)))</x:f>
        <x:v>0</x:v>
      </x:c>
      <x:c r="P79" s="29" t="n">
        <x:f>IF(COUNTA('Trades'!A79:I79,'Trades'!K79:T79)=0,0,1)</x:f>
        <x:v>0</x:v>
      </x:c>
    </x:row>
    <x:row r="80" ht="52" customHeight="1">
      <x:c r="A80" s="29" t="str">
        <x:f>IF(P80=0,"",IF('Trades'!A80="","[Trades "&amp;ROW()&amp;"]",'Trades'!A80))</x:f>
      </x:c>
      <x:c r="B80" s="33" t="str">
        <x:f>IF(K80=0,"",CHOOSE(K80,"Completa","Abierta","Incompleta / no válida","No admitida"))</x:f>
      </x:c>
      <x:c r="C80" s="33" t="str">
        <x:f>IF(P80=0,"",IF('Trades'!I80="UNSUPPORTED","No se admiten aumentos ni inversiones de posición",IF('Trades'!A80="","Introduzca el ID de operación",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ID: texto que empiece por A–Z, hasta 64 caracteres; sin *, ?, ~, =, &lt; ni &gt;. Ejemplo: T-001.",IF(COUNTIFS('Trades'!$A$9:$A$208,'Trades'!A80)&lt;&gt;1,"ID de operación duplicado",IF('Trades'!B80="","Indique el instrumento",IF(AND('Trades'!C80&lt;&gt;"LONG",'Trades'!C80&lt;&gt;"SHORT"),"Elija LONG o SHORT",IF(NOT(ISNUMBER('Trades'!D80)),"Introduzca una fecha y hora de apertura válidas",IF(OR('Trades'!D80&lt;1,'Trades'!D80&gt;2958465),"Introduzca una fecha y hora de apertura válidas",IF(NOT(ISNUMBER('Trades'!E80)),"Indique una cantidad inicial positiva",IF(OR('Trades'!E80&lt;=0,'Trades'!E80&gt;1000000,ROUND('Trades'!E80,8)&lt;&gt;'Trades'!E80),"Indique una cantidad inicial positiva",IF('Trades'!F80="","Indique la unidad de cantidad",IF(AND('Trades'!I80&lt;&gt;"OPEN",'Trades'!I80&lt;&gt;"CLOSED"),"Elija OPEN o CLOSED",IF(AND('Trades'!J80&lt;&gt;"NET",'Trades'!J80&lt;&gt;"GROSS"),"Elija NET o GROSS",IF(COUNTIFS('Exits'!$B$9:$B$608,'Trades'!A80,'Exits'!$G$9:$G$608,-1)&gt;0,"Revise las salidas vinculadas",IF(D80&gt;'Trades'!E80,"La cantidad cerrada supera la inicial",IF(AND('Trades'!I80="OPEN",D80='Trades'!E80),"OPEN contradice un saldo de cantidad nulo",IF('Trades'!I80="OPEN","",IF(O80=0,"Añada un cierre en Exits",IF(D80&lt;&gt;'Trades'!E80,"CLOSED requiere cerrar toda la cantidad",IF(AND('Trades'!J80="NET",NOT(ISNUMBER('Trades'!L80))),"Introduzca el neto conciliado de toda la posición",IF(AND('Trades'!J80="NET",'Trades'!K80&lt;&gt;"YES"),"Confirme que el neto abarca toda la posición",IF(IF('Trades'!J80="NET",IF('Trades'!M80="",FALSE,IF(NOT(ISNUMBER('Trades'!M80)),TRUE,OR('Trades'!M80&lt;0,'Trades'!M80&gt;1000000000,ROUND('Trades'!M80,2)&lt;&gt;'Trades'!M80))),FALSE),"Importes: hasta 2 decimales; valor absoluto de entrada ≤ 1.000.000.000.",IF(IF('Trades'!J80="NET",IF('Trades'!N80="",FALSE,IF(NOT(ISNUMBER('Trades'!N80)),TRUE,OR('Trades'!N80&lt;0,'Trades'!N80&gt;1000000000,ROUND('Trades'!N80,2)&lt;&gt;'Trades'!N80))),FALSE),"Importes: hasta 2 decimales; valor absoluto de entrada ≤ 1.000.000.000.",IF(IF('Trades'!J80="NET",IF('Trades'!O80="",FALSE,IF(NOT(ISNUMBER('Trades'!O80)),TRUE,OR(ABS('Trades'!O80)&gt;1000000000,ROUND('Trades'!O80,2)&lt;&gt;'Trades'!O80))),FALSE),"Importes: hasta 2 decimales; valor absoluto de entrada ≤ 1.000.000.000.",IF(AND('Trades'!J80="GROSS",NOT(ISNUMBER('Trades'!M80))),"Indique la comisión, incluso si es cero",IF(AND('Trades'!J80="GROSS",'Trades'!M80&lt;0),"La comisión no puede ser negativa",IF(AND('Trades'!J80="GROSS",NOT(ISNUMBER('Trades'!N80))),"Indique otros cargos, incluso si son cero",IF(AND('Trades'!J80="GROSS",'Trades'!N80&lt;0),"Los cargos no pueden ser negativos",IF(AND('Trades'!J80="GROSS",NOT(ISNUMBER('Trades'!O80))),"Indique la financiación con signo, incluido cero",IF(AND('Trades'!J80="GROSS",NOT(ISNUMBER(F80))),"Indique el P&amp;L bruto de cada salida",IF(IF('Trades'!J80="NET",OR(ABS('Trades'!L80)&gt;1000000000,ROUND('Trades'!L80,2)&lt;&gt;'Trades'!L80),FALSE),"Importes: hasta 2 decimales; valor absoluto de entrada ≤ 1.000.000.000.",IF(IF('Trades'!J80="GROSS",OR(ABS('Trades'!M80)&gt;1000000000,ABS('Trades'!N80)&gt;1000000000,ABS('Trades'!O80)&gt;1000000000,ROUND('Trades'!M80,2)&lt;&gt;'Trades'!M80,ROUND('Trades'!N80,2)&lt;&gt;'Trades'!N80,ROUND('Trades'!O80,2)&lt;&gt;'Trades'!O80),FALSE),"Importes: hasta 2 decimales; valor absoluto de entrada ≤ 1.000.000.000.",IF(AND('Trades'!G80&lt;&gt;"",OR(NOT(ISNUMBER('Trades'!G80)),'Trades'!G80&lt;=0)),"Indique un precio positivo o deje la celda vacía",IF(AND('Trades'!H80&lt;&gt;"",OR(NOT(ISNUMBER('Trades'!H80)),'Trades'!H80&lt;=0)),"Indique un precio positivo o deje la celda vacía","")))))))))))))))))))))))))))))))))))</x:f>
      </x:c>
      <x:c r="D80" s="31"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d",ROUND(SUMIFS('Exits'!$I$9:$I$608,'Exits'!$B$9:$B$608,'Trades'!A80),8)))</x:f>
      </x:c>
      <x:c r="E80" s="32"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d",IF(OR(O80=0,COUNTIFS('Exits'!$B$9:$B$608,'Trades'!A80,'Exits'!$G$9:$G$608,-1)&gt;0),"n/d",_xlfn.MAXIFS('Exits'!$C$9:$C$608,'Exits'!$B$9:$B$608,'Trades'!A80))))</x:f>
      </x:c>
      <x:c r="F80" s="30"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n/d",IF(AND(O80&gt;0,SUMIFS('Exits'!$J$9:$J$608,'Exits'!$B$9:$B$608,'Trades'!A80)=O80),ROUND(SUMIFS('Exits'!$F$9:$F$608,'Exits'!$B$9:$B$608,'Trades'!A80),2),"n/d")))</x:f>
      </x:c>
      <x:c r="G80" s="30" t="str">
        <x:f>IF(P80=0,"",IF(K80&lt;&gt;1,"n/d",IF('Trades'!J80="NET",'Trades'!L80,ROUND(F80-'Trades'!M80-'Trades'!N80+'Trades'!O80,2))))</x:f>
      </x:c>
      <x:c r="H80" s="31" t="str">
        <x:f>IF(P80=0,"",IF(N80=1,G80/'Trades'!P80,"n/d"))</x:f>
      </x:c>
      <x:c r="I80" s="33" t="str">
        <x:f>IF(P80=0,"",IF(K80&lt;&gt;1,"Posición sin completar",IF(NOT(ISNUMBER('Trades'!P80)),"Riesgo ausente o no válido: positivo, ≤ 1.000.000.000 y hasta 2 decimales.",IF(OR('Trades'!P80&lt;=0,'Trades'!P80&gt;1000000000,ROUND('Trades'!P80,2)&lt;&gt;'Trades'!P80),"Riesgo ausente o no válido: positivo, ≤ 1.000.000.000 y hasta 2 decimales.",IF(AND('Trades'!Q80&lt;&gt;"PRICE",'Trades'!Q80&lt;&gt;"ALL_IN"),"Elija PRICE o ALL_IN",IF('Trades'!Q80&lt;&gt;'Summary'!$K$4,"Otra base seleccionada","Registrado"))))))</x:f>
      </x:c>
      <x:c r="J80" s="33" t="str">
        <x:f>IF(P80=0,"",IF('Summary'!$H$6="Revise las fechas del filtro","Revise las fechas del filtro",IF(L80=1,"Incluida",IF(K80=1,"Fuera del período","No incluida"))))</x:f>
      </x:c>
      <x:c r="K80" s="29" t="n">
        <x:f>IF(P80=0,0,IF('Trades'!I80="UNSUPPORTED",4,IF(C80&lt;&gt;"",3,IF('Trades'!I80="OPEN",2,1))))</x:f>
        <x:v>0</x:v>
      </x:c>
      <x:c r="L80" s="29" t="n">
        <x:f>IF(OR(K80&lt;&gt;1,'Summary'!$H$6="Revise las fechas del filtro"),0,IF(AND(OR('Summary'!$B$6="",E80&gt;='Summary'!$B$6),OR('Summary'!$E$6="",E80&lt;'Summary'!$E$6+1)),1,0))</x:f>
        <x:v>0</x:v>
      </x:c>
      <x:c r="M80" s="29" t="n">
        <x:f>IF(AND(L80=1,N80=1,'Trades'!Q80='Summary'!$K$4),1,0)</x:f>
        <x:v>0</x:v>
      </x:c>
      <x:c r="N80" s="29" t="n">
        <x:f>IF(K80&lt;&gt;1,0,IF(NOT(ISNUMBER('Trades'!P80)),0,IF(AND('Trades'!P80&gt;0,'Trades'!P80&lt;=1000000000,ROUND('Trades'!P80,2)='Trades'!P80,OR('Trades'!Q80="PRICE",'Trades'!Q80="ALL_IN")),1,0)))</x:f>
        <x:v>0</x:v>
      </x:c>
      <x:c r="O80" s="29" t="n">
        <x:f>IF(P80=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0,COUNTIFS('Exits'!$B$9:$B$608,'Trades'!A80,'Exits'!$K$9:$K$608,1)))</x:f>
        <x:v>0</x:v>
      </x:c>
      <x:c r="P80" s="29" t="n">
        <x:f>IF(COUNTA('Trades'!A80:I80,'Trades'!K80:T80)=0,0,1)</x:f>
        <x:v>0</x:v>
      </x:c>
    </x:row>
    <x:row r="81" ht="52" customHeight="1">
      <x:c r="A81" s="29" t="str">
        <x:f>IF(P81=0,"",IF('Trades'!A81="","[Trades "&amp;ROW()&amp;"]",'Trades'!A81))</x:f>
      </x:c>
      <x:c r="B81" s="33" t="str">
        <x:f>IF(K81=0,"",CHOOSE(K81,"Completa","Abierta","Incompleta / no válida","No admitida"))</x:f>
      </x:c>
      <x:c r="C81" s="33" t="str">
        <x:f>IF(P81=0,"",IF('Trades'!I81="UNSUPPORTED","No se admiten aumentos ni inversiones de posición",IF('Trades'!A81="","Introduzca el ID de operación",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ID: texto que empiece por A–Z, hasta 64 caracteres; sin *, ?, ~, =, &lt; ni &gt;. Ejemplo: T-001.",IF(COUNTIFS('Trades'!$A$9:$A$208,'Trades'!A81)&lt;&gt;1,"ID de operación duplicado",IF('Trades'!B81="","Indique el instrumento",IF(AND('Trades'!C81&lt;&gt;"LONG",'Trades'!C81&lt;&gt;"SHORT"),"Elija LONG o SHORT",IF(NOT(ISNUMBER('Trades'!D81)),"Introduzca una fecha y hora de apertura válidas",IF(OR('Trades'!D81&lt;1,'Trades'!D81&gt;2958465),"Introduzca una fecha y hora de apertura válidas",IF(NOT(ISNUMBER('Trades'!E81)),"Indique una cantidad inicial positiva",IF(OR('Trades'!E81&lt;=0,'Trades'!E81&gt;1000000,ROUND('Trades'!E81,8)&lt;&gt;'Trades'!E81),"Indique una cantidad inicial positiva",IF('Trades'!F81="","Indique la unidad de cantidad",IF(AND('Trades'!I81&lt;&gt;"OPEN",'Trades'!I81&lt;&gt;"CLOSED"),"Elija OPEN o CLOSED",IF(AND('Trades'!J81&lt;&gt;"NET",'Trades'!J81&lt;&gt;"GROSS"),"Elija NET o GROSS",IF(COUNTIFS('Exits'!$B$9:$B$608,'Trades'!A81,'Exits'!$G$9:$G$608,-1)&gt;0,"Revise las salidas vinculadas",IF(D81&gt;'Trades'!E81,"La cantidad cerrada supera la inicial",IF(AND('Trades'!I81="OPEN",D81='Trades'!E81),"OPEN contradice un saldo de cantidad nulo",IF('Trades'!I81="OPEN","",IF(O81=0,"Añada un cierre en Exits",IF(D81&lt;&gt;'Trades'!E81,"CLOSED requiere cerrar toda la cantidad",IF(AND('Trades'!J81="NET",NOT(ISNUMBER('Trades'!L81))),"Introduzca el neto conciliado de toda la posición",IF(AND('Trades'!J81="NET",'Trades'!K81&lt;&gt;"YES"),"Confirme que el neto abarca toda la posición",IF(IF('Trades'!J81="NET",IF('Trades'!M81="",FALSE,IF(NOT(ISNUMBER('Trades'!M81)),TRUE,OR('Trades'!M81&lt;0,'Trades'!M81&gt;1000000000,ROUND('Trades'!M81,2)&lt;&gt;'Trades'!M81))),FALSE),"Importes: hasta 2 decimales; valor absoluto de entrada ≤ 1.000.000.000.",IF(IF('Trades'!J81="NET",IF('Trades'!N81="",FALSE,IF(NOT(ISNUMBER('Trades'!N81)),TRUE,OR('Trades'!N81&lt;0,'Trades'!N81&gt;1000000000,ROUND('Trades'!N81,2)&lt;&gt;'Trades'!N81))),FALSE),"Importes: hasta 2 decimales; valor absoluto de entrada ≤ 1.000.000.000.",IF(IF('Trades'!J81="NET",IF('Trades'!O81="",FALSE,IF(NOT(ISNUMBER('Trades'!O81)),TRUE,OR(ABS('Trades'!O81)&gt;1000000000,ROUND('Trades'!O81,2)&lt;&gt;'Trades'!O81))),FALSE),"Importes: hasta 2 decimales; valor absoluto de entrada ≤ 1.000.000.000.",IF(AND('Trades'!J81="GROSS",NOT(ISNUMBER('Trades'!M81))),"Indique la comisión, incluso si es cero",IF(AND('Trades'!J81="GROSS",'Trades'!M81&lt;0),"La comisión no puede ser negativa",IF(AND('Trades'!J81="GROSS",NOT(ISNUMBER('Trades'!N81))),"Indique otros cargos, incluso si son cero",IF(AND('Trades'!J81="GROSS",'Trades'!N81&lt;0),"Los cargos no pueden ser negativos",IF(AND('Trades'!J81="GROSS",NOT(ISNUMBER('Trades'!O81))),"Indique la financiación con signo, incluido cero",IF(AND('Trades'!J81="GROSS",NOT(ISNUMBER(F81))),"Indique el P&amp;L bruto de cada salida",IF(IF('Trades'!J81="NET",OR(ABS('Trades'!L81)&gt;1000000000,ROUND('Trades'!L81,2)&lt;&gt;'Trades'!L81),FALSE),"Importes: hasta 2 decimales; valor absoluto de entrada ≤ 1.000.000.000.",IF(IF('Trades'!J81="GROSS",OR(ABS('Trades'!M81)&gt;1000000000,ABS('Trades'!N81)&gt;1000000000,ABS('Trades'!O81)&gt;1000000000,ROUND('Trades'!M81,2)&lt;&gt;'Trades'!M81,ROUND('Trades'!N81,2)&lt;&gt;'Trades'!N81,ROUND('Trades'!O81,2)&lt;&gt;'Trades'!O81),FALSE),"Importes: hasta 2 decimales; valor absoluto de entrada ≤ 1.000.000.000.",IF(AND('Trades'!G81&lt;&gt;"",OR(NOT(ISNUMBER('Trades'!G81)),'Trades'!G81&lt;=0)),"Indique un precio positivo o deje la celda vacía",IF(AND('Trades'!H81&lt;&gt;"",OR(NOT(ISNUMBER('Trades'!H81)),'Trades'!H81&lt;=0)),"Indique un precio positivo o deje la celda vacía","")))))))))))))))))))))))))))))))))))</x:f>
      </x:c>
      <x:c r="D81" s="31"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d",ROUND(SUMIFS('Exits'!$I$9:$I$608,'Exits'!$B$9:$B$608,'Trades'!A81),8)))</x:f>
      </x:c>
      <x:c r="E81" s="32"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d",IF(OR(O81=0,COUNTIFS('Exits'!$B$9:$B$608,'Trades'!A81,'Exits'!$G$9:$G$608,-1)&gt;0),"n/d",_xlfn.MAXIFS('Exits'!$C$9:$C$608,'Exits'!$B$9:$B$608,'Trades'!A81))))</x:f>
      </x:c>
      <x:c r="F81" s="30"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n/d",IF(AND(O81&gt;0,SUMIFS('Exits'!$J$9:$J$608,'Exits'!$B$9:$B$608,'Trades'!A81)=O81),ROUND(SUMIFS('Exits'!$F$9:$F$608,'Exits'!$B$9:$B$608,'Trades'!A81),2),"n/d")))</x:f>
      </x:c>
      <x:c r="G81" s="30" t="str">
        <x:f>IF(P81=0,"",IF(K81&lt;&gt;1,"n/d",IF('Trades'!J81="NET",'Trades'!L81,ROUND(F81-'Trades'!M81-'Trades'!N81+'Trades'!O81,2))))</x:f>
      </x:c>
      <x:c r="H81" s="31" t="str">
        <x:f>IF(P81=0,"",IF(N81=1,G81/'Trades'!P81,"n/d"))</x:f>
      </x:c>
      <x:c r="I81" s="33" t="str">
        <x:f>IF(P81=0,"",IF(K81&lt;&gt;1,"Posición sin completar",IF(NOT(ISNUMBER('Trades'!P81)),"Riesgo ausente o no válido: positivo, ≤ 1.000.000.000 y hasta 2 decimales.",IF(OR('Trades'!P81&lt;=0,'Trades'!P81&gt;1000000000,ROUND('Trades'!P81,2)&lt;&gt;'Trades'!P81),"Riesgo ausente o no válido: positivo, ≤ 1.000.000.000 y hasta 2 decimales.",IF(AND('Trades'!Q81&lt;&gt;"PRICE",'Trades'!Q81&lt;&gt;"ALL_IN"),"Elija PRICE o ALL_IN",IF('Trades'!Q81&lt;&gt;'Summary'!$K$4,"Otra base seleccionada","Registrado"))))))</x:f>
      </x:c>
      <x:c r="J81" s="33" t="str">
        <x:f>IF(P81=0,"",IF('Summary'!$H$6="Revise las fechas del filtro","Revise las fechas del filtro",IF(L81=1,"Incluida",IF(K81=1,"Fuera del período","No incluida"))))</x:f>
      </x:c>
      <x:c r="K81" s="29" t="n">
        <x:f>IF(P81=0,0,IF('Trades'!I81="UNSUPPORTED",4,IF(C81&lt;&gt;"",3,IF('Trades'!I81="OPEN",2,1))))</x:f>
        <x:v>0</x:v>
      </x:c>
      <x:c r="L81" s="29" t="n">
        <x:f>IF(OR(K81&lt;&gt;1,'Summary'!$H$6="Revise las fechas del filtro"),0,IF(AND(OR('Summary'!$B$6="",E81&gt;='Summary'!$B$6),OR('Summary'!$E$6="",E81&lt;'Summary'!$E$6+1)),1,0))</x:f>
        <x:v>0</x:v>
      </x:c>
      <x:c r="M81" s="29" t="n">
        <x:f>IF(AND(L81=1,N81=1,'Trades'!Q81='Summary'!$K$4),1,0)</x:f>
        <x:v>0</x:v>
      </x:c>
      <x:c r="N81" s="29" t="n">
        <x:f>IF(K81&lt;&gt;1,0,IF(NOT(ISNUMBER('Trades'!P81)),0,IF(AND('Trades'!P81&gt;0,'Trades'!P81&lt;=1000000000,ROUND('Trades'!P81,2)='Trades'!P81,OR('Trades'!Q81="PRICE",'Trades'!Q81="ALL_IN")),1,0)))</x:f>
        <x:v>0</x:v>
      </x:c>
      <x:c r="O81" s="29" t="n">
        <x:f>IF(P81=0,0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0,COUNTIFS('Exits'!$B$9:$B$608,'Trades'!A81,'Exits'!$K$9:$K$608,1)))</x:f>
        <x:v>0</x:v>
      </x:c>
      <x:c r="P81" s="29" t="n">
        <x:f>IF(COUNTA('Trades'!A81:I81,'Trades'!K81:T81)=0,0,1)</x:f>
        <x:v>0</x:v>
      </x:c>
    </x:row>
    <x:row r="82" ht="52" customHeight="1">
      <x:c r="A82" s="29" t="str">
        <x:f>IF(P82=0,"",IF('Trades'!A82="","[Trades "&amp;ROW()&amp;"]",'Trades'!A82))</x:f>
      </x:c>
      <x:c r="B82" s="33" t="str">
        <x:f>IF(K82=0,"",CHOOSE(K82,"Completa","Abierta","Incompleta / no válida","No admitida"))</x:f>
      </x:c>
      <x:c r="C82" s="33" t="str">
        <x:f>IF(P82=0,"",IF('Trades'!I82="UNSUPPORTED","No se admiten aumentos ni inversiones de posición",IF('Trades'!A82="","Introduzca el ID de operación",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ID: texto que empiece por A–Z, hasta 64 caracteres; sin *, ?, ~, =, &lt; ni &gt;. Ejemplo: T-001.",IF(COUNTIFS('Trades'!$A$9:$A$208,'Trades'!A82)&lt;&gt;1,"ID de operación duplicado",IF('Trades'!B82="","Indique el instrumento",IF(AND('Trades'!C82&lt;&gt;"LONG",'Trades'!C82&lt;&gt;"SHORT"),"Elija LONG o SHORT",IF(NOT(ISNUMBER('Trades'!D82)),"Introduzca una fecha y hora de apertura válidas",IF(OR('Trades'!D82&lt;1,'Trades'!D82&gt;2958465),"Introduzca una fecha y hora de apertura válidas",IF(NOT(ISNUMBER('Trades'!E82)),"Indique una cantidad inicial positiva",IF(OR('Trades'!E82&lt;=0,'Trades'!E82&gt;1000000,ROUND('Trades'!E82,8)&lt;&gt;'Trades'!E82),"Indique una cantidad inicial positiva",IF('Trades'!F82="","Indique la unidad de cantidad",IF(AND('Trades'!I82&lt;&gt;"OPEN",'Trades'!I82&lt;&gt;"CLOSED"),"Elija OPEN o CLOSED",IF(AND('Trades'!J82&lt;&gt;"NET",'Trades'!J82&lt;&gt;"GROSS"),"Elija NET o GROSS",IF(COUNTIFS('Exits'!$B$9:$B$608,'Trades'!A82,'Exits'!$G$9:$G$608,-1)&gt;0,"Revise las salidas vinculadas",IF(D82&gt;'Trades'!E82,"La cantidad cerrada supera la inicial",IF(AND('Trades'!I82="OPEN",D82='Trades'!E82),"OPEN contradice un saldo de cantidad nulo",IF('Trades'!I82="OPEN","",IF(O82=0,"Añada un cierre en Exits",IF(D82&lt;&gt;'Trades'!E82,"CLOSED requiere cerrar toda la cantidad",IF(AND('Trades'!J82="NET",NOT(ISNUMBER('Trades'!L82))),"Introduzca el neto conciliado de toda la posición",IF(AND('Trades'!J82="NET",'Trades'!K82&lt;&gt;"YES"),"Confirme que el neto abarca toda la posición",IF(IF('Trades'!J82="NET",IF('Trades'!M82="",FALSE,IF(NOT(ISNUMBER('Trades'!M82)),TRUE,OR('Trades'!M82&lt;0,'Trades'!M82&gt;1000000000,ROUND('Trades'!M82,2)&lt;&gt;'Trades'!M82))),FALSE),"Importes: hasta 2 decimales; valor absoluto de entrada ≤ 1.000.000.000.",IF(IF('Trades'!J82="NET",IF('Trades'!N82="",FALSE,IF(NOT(ISNUMBER('Trades'!N82)),TRUE,OR('Trades'!N82&lt;0,'Trades'!N82&gt;1000000000,ROUND('Trades'!N82,2)&lt;&gt;'Trades'!N82))),FALSE),"Importes: hasta 2 decimales; valor absoluto de entrada ≤ 1.000.000.000.",IF(IF('Trades'!J82="NET",IF('Trades'!O82="",FALSE,IF(NOT(ISNUMBER('Trades'!O82)),TRUE,OR(ABS('Trades'!O82)&gt;1000000000,ROUND('Trades'!O82,2)&lt;&gt;'Trades'!O82))),FALSE),"Importes: hasta 2 decimales; valor absoluto de entrada ≤ 1.000.000.000.",IF(AND('Trades'!J82="GROSS",NOT(ISNUMBER('Trades'!M82))),"Indique la comisión, incluso si es cero",IF(AND('Trades'!J82="GROSS",'Trades'!M82&lt;0),"La comisión no puede ser negativa",IF(AND('Trades'!J82="GROSS",NOT(ISNUMBER('Trades'!N82))),"Indique otros cargos, incluso si son cero",IF(AND('Trades'!J82="GROSS",'Trades'!N82&lt;0),"Los cargos no pueden ser negativos",IF(AND('Trades'!J82="GROSS",NOT(ISNUMBER('Trades'!O82))),"Indique la financiación con signo, incluido cero",IF(AND('Trades'!J82="GROSS",NOT(ISNUMBER(F82))),"Indique el P&amp;L bruto de cada salida",IF(IF('Trades'!J82="NET",OR(ABS('Trades'!L82)&gt;1000000000,ROUND('Trades'!L82,2)&lt;&gt;'Trades'!L82),FALSE),"Importes: hasta 2 decimales; valor absoluto de entrada ≤ 1.000.000.000.",IF(IF('Trades'!J82="GROSS",OR(ABS('Trades'!M82)&gt;1000000000,ABS('Trades'!N82)&gt;1000000000,ABS('Trades'!O82)&gt;1000000000,ROUND('Trades'!M82,2)&lt;&gt;'Trades'!M82,ROUND('Trades'!N82,2)&lt;&gt;'Trades'!N82,ROUND('Trades'!O82,2)&lt;&gt;'Trades'!O82),FALSE),"Importes: hasta 2 decimales; valor absoluto de entrada ≤ 1.000.000.000.",IF(AND('Trades'!G82&lt;&gt;"",OR(NOT(ISNUMBER('Trades'!G82)),'Trades'!G82&lt;=0)),"Indique un precio positivo o deje la celda vacía",IF(AND('Trades'!H82&lt;&gt;"",OR(NOT(ISNUMBER('Trades'!H82)),'Trades'!H82&lt;=0)),"Indique un precio positivo o deje la celda vacía","")))))))))))))))))))))))))))))))))))</x:f>
      </x:c>
      <x:c r="D82" s="31"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d",ROUND(SUMIFS('Exits'!$I$9:$I$608,'Exits'!$B$9:$B$608,'Trades'!A82),8)))</x:f>
      </x:c>
      <x:c r="E82" s="32"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d",IF(OR(O82=0,COUNTIFS('Exits'!$B$9:$B$608,'Trades'!A82,'Exits'!$G$9:$G$608,-1)&gt;0),"n/d",_xlfn.MAXIFS('Exits'!$C$9:$C$608,'Exits'!$B$9:$B$608,'Trades'!A82))))</x:f>
      </x:c>
      <x:c r="F82" s="30"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n/d",IF(AND(O82&gt;0,SUMIFS('Exits'!$J$9:$J$608,'Exits'!$B$9:$B$608,'Trades'!A82)=O82),ROUND(SUMIFS('Exits'!$F$9:$F$608,'Exits'!$B$9:$B$608,'Trades'!A82),2),"n/d")))</x:f>
      </x:c>
      <x:c r="G82" s="30" t="str">
        <x:f>IF(P82=0,"",IF(K82&lt;&gt;1,"n/d",IF('Trades'!J82="NET",'Trades'!L82,ROUND(F82-'Trades'!M82-'Trades'!N82+'Trades'!O82,2))))</x:f>
      </x:c>
      <x:c r="H82" s="31" t="str">
        <x:f>IF(P82=0,"",IF(N82=1,G82/'Trades'!P82,"n/d"))</x:f>
      </x:c>
      <x:c r="I82" s="33" t="str">
        <x:f>IF(P82=0,"",IF(K82&lt;&gt;1,"Posición sin completar",IF(NOT(ISNUMBER('Trades'!P82)),"Riesgo ausente o no válido: positivo, ≤ 1.000.000.000 y hasta 2 decimales.",IF(OR('Trades'!P82&lt;=0,'Trades'!P82&gt;1000000000,ROUND('Trades'!P82,2)&lt;&gt;'Trades'!P82),"Riesgo ausente o no válido: positivo, ≤ 1.000.000.000 y hasta 2 decimales.",IF(AND('Trades'!Q82&lt;&gt;"PRICE",'Trades'!Q82&lt;&gt;"ALL_IN"),"Elija PRICE o ALL_IN",IF('Trades'!Q82&lt;&gt;'Summary'!$K$4,"Otra base seleccionada","Registrado"))))))</x:f>
      </x:c>
      <x:c r="J82" s="33" t="str">
        <x:f>IF(P82=0,"",IF('Summary'!$H$6="Revise las fechas del filtro","Revise las fechas del filtro",IF(L82=1,"Incluida",IF(K82=1,"Fuera del período","No incluida"))))</x:f>
      </x:c>
      <x:c r="K82" s="29" t="n">
        <x:f>IF(P82=0,0,IF('Trades'!I82="UNSUPPORTED",4,IF(C82&lt;&gt;"",3,IF('Trades'!I82="OPEN",2,1))))</x:f>
        <x:v>0</x:v>
      </x:c>
      <x:c r="L82" s="29" t="n">
        <x:f>IF(OR(K82&lt;&gt;1,'Summary'!$H$6="Revise las fechas del filtro"),0,IF(AND(OR('Summary'!$B$6="",E82&gt;='Summary'!$B$6),OR('Summary'!$E$6="",E82&lt;'Summary'!$E$6+1)),1,0))</x:f>
        <x:v>0</x:v>
      </x:c>
      <x:c r="M82" s="29" t="n">
        <x:f>IF(AND(L82=1,N82=1,'Trades'!Q82='Summary'!$K$4),1,0)</x:f>
        <x:v>0</x:v>
      </x:c>
      <x:c r="N82" s="29" t="n">
        <x:f>IF(K82&lt;&gt;1,0,IF(NOT(ISNUMBER('Trades'!P82)),0,IF(AND('Trades'!P82&gt;0,'Trades'!P82&lt;=1000000000,ROUND('Trades'!P82,2)='Trades'!P82,OR('Trades'!Q82="PRICE",'Trades'!Q82="ALL_IN")),1,0)))</x:f>
        <x:v>0</x:v>
      </x:c>
      <x:c r="O82" s="29" t="n">
        <x:f>IF(P82=0,0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0,COUNTIFS('Exits'!$B$9:$B$608,'Trades'!A82,'Exits'!$K$9:$K$608,1)))</x:f>
        <x:v>0</x:v>
      </x:c>
      <x:c r="P82" s="29" t="n">
        <x:f>IF(COUNTA('Trades'!A82:I82,'Trades'!K82:T82)=0,0,1)</x:f>
        <x:v>0</x:v>
      </x:c>
    </x:row>
    <x:row r="83" ht="52" customHeight="1">
      <x:c r="A83" s="29" t="str">
        <x:f>IF(P83=0,"",IF('Trades'!A83="","[Trades "&amp;ROW()&amp;"]",'Trades'!A83))</x:f>
      </x:c>
      <x:c r="B83" s="33" t="str">
        <x:f>IF(K83=0,"",CHOOSE(K83,"Completa","Abierta","Incompleta / no válida","No admitida"))</x:f>
      </x:c>
      <x:c r="C83" s="33" t="str">
        <x:f>IF(P83=0,"",IF('Trades'!I83="UNSUPPORTED","No se admiten aumentos ni inversiones de posición",IF('Trades'!A83="","Introduzca el ID de operación",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ID: texto que empiece por A–Z, hasta 64 caracteres; sin *, ?, ~, =, &lt; ni &gt;. Ejemplo: T-001.",IF(COUNTIFS('Trades'!$A$9:$A$208,'Trades'!A83)&lt;&gt;1,"ID de operación duplicado",IF('Trades'!B83="","Indique el instrumento",IF(AND('Trades'!C83&lt;&gt;"LONG",'Trades'!C83&lt;&gt;"SHORT"),"Elija LONG o SHORT",IF(NOT(ISNUMBER('Trades'!D83)),"Introduzca una fecha y hora de apertura válidas",IF(OR('Trades'!D83&lt;1,'Trades'!D83&gt;2958465),"Introduzca una fecha y hora de apertura válidas",IF(NOT(ISNUMBER('Trades'!E83)),"Indique una cantidad inicial positiva",IF(OR('Trades'!E83&lt;=0,'Trades'!E83&gt;1000000,ROUND('Trades'!E83,8)&lt;&gt;'Trades'!E83),"Indique una cantidad inicial positiva",IF('Trades'!F83="","Indique la unidad de cantidad",IF(AND('Trades'!I83&lt;&gt;"OPEN",'Trades'!I83&lt;&gt;"CLOSED"),"Elija OPEN o CLOSED",IF(AND('Trades'!J83&lt;&gt;"NET",'Trades'!J83&lt;&gt;"GROSS"),"Elija NET o GROSS",IF(COUNTIFS('Exits'!$B$9:$B$608,'Trades'!A83,'Exits'!$G$9:$G$608,-1)&gt;0,"Revise las salidas vinculadas",IF(D83&gt;'Trades'!E83,"La cantidad cerrada supera la inicial",IF(AND('Trades'!I83="OPEN",D83='Trades'!E83),"OPEN contradice un saldo de cantidad nulo",IF('Trades'!I83="OPEN","",IF(O83=0,"Añada un cierre en Exits",IF(D83&lt;&gt;'Trades'!E83,"CLOSED requiere cerrar toda la cantidad",IF(AND('Trades'!J83="NET",NOT(ISNUMBER('Trades'!L83))),"Introduzca el neto conciliado de toda la posición",IF(AND('Trades'!J83="NET",'Trades'!K83&lt;&gt;"YES"),"Confirme que el neto abarca toda la posición",IF(IF('Trades'!J83="NET",IF('Trades'!M83="",FALSE,IF(NOT(ISNUMBER('Trades'!M83)),TRUE,OR('Trades'!M83&lt;0,'Trades'!M83&gt;1000000000,ROUND('Trades'!M83,2)&lt;&gt;'Trades'!M83))),FALSE),"Importes: hasta 2 decimales; valor absoluto de entrada ≤ 1.000.000.000.",IF(IF('Trades'!J83="NET",IF('Trades'!N83="",FALSE,IF(NOT(ISNUMBER('Trades'!N83)),TRUE,OR('Trades'!N83&lt;0,'Trades'!N83&gt;1000000000,ROUND('Trades'!N83,2)&lt;&gt;'Trades'!N83))),FALSE),"Importes: hasta 2 decimales; valor absoluto de entrada ≤ 1.000.000.000.",IF(IF('Trades'!J83="NET",IF('Trades'!O83="",FALSE,IF(NOT(ISNUMBER('Trades'!O83)),TRUE,OR(ABS('Trades'!O83)&gt;1000000000,ROUND('Trades'!O83,2)&lt;&gt;'Trades'!O83))),FALSE),"Importes: hasta 2 decimales; valor absoluto de entrada ≤ 1.000.000.000.",IF(AND('Trades'!J83="GROSS",NOT(ISNUMBER('Trades'!M83))),"Indique la comisión, incluso si es cero",IF(AND('Trades'!J83="GROSS",'Trades'!M83&lt;0),"La comisión no puede ser negativa",IF(AND('Trades'!J83="GROSS",NOT(ISNUMBER('Trades'!N83))),"Indique otros cargos, incluso si son cero",IF(AND('Trades'!J83="GROSS",'Trades'!N83&lt;0),"Los cargos no pueden ser negativos",IF(AND('Trades'!J83="GROSS",NOT(ISNUMBER('Trades'!O83))),"Indique la financiación con signo, incluido cero",IF(AND('Trades'!J83="GROSS",NOT(ISNUMBER(F83))),"Indique el P&amp;L bruto de cada salida",IF(IF('Trades'!J83="NET",OR(ABS('Trades'!L83)&gt;1000000000,ROUND('Trades'!L83,2)&lt;&gt;'Trades'!L83),FALSE),"Importes: hasta 2 decimales; valor absoluto de entrada ≤ 1.000.000.000.",IF(IF('Trades'!J83="GROSS",OR(ABS('Trades'!M83)&gt;1000000000,ABS('Trades'!N83)&gt;1000000000,ABS('Trades'!O83)&gt;1000000000,ROUND('Trades'!M83,2)&lt;&gt;'Trades'!M83,ROUND('Trades'!N83,2)&lt;&gt;'Trades'!N83,ROUND('Trades'!O83,2)&lt;&gt;'Trades'!O83),FALSE),"Importes: hasta 2 decimales; valor absoluto de entrada ≤ 1.000.000.000.",IF(AND('Trades'!G83&lt;&gt;"",OR(NOT(ISNUMBER('Trades'!G83)),'Trades'!G83&lt;=0)),"Indique un precio positivo o deje la celda vacía",IF(AND('Trades'!H83&lt;&gt;"",OR(NOT(ISNUMBER('Trades'!H83)),'Trades'!H83&lt;=0)),"Indique un precio positivo o deje la celda vacía","")))))))))))))))))))))))))))))))))))</x:f>
      </x:c>
      <x:c r="D83" s="31"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d",ROUND(SUMIFS('Exits'!$I$9:$I$608,'Exits'!$B$9:$B$608,'Trades'!A83),8)))</x:f>
      </x:c>
      <x:c r="E83" s="32"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d",IF(OR(O83=0,COUNTIFS('Exits'!$B$9:$B$608,'Trades'!A83,'Exits'!$G$9:$G$608,-1)&gt;0),"n/d",_xlfn.MAXIFS('Exits'!$C$9:$C$608,'Exits'!$B$9:$B$608,'Trades'!A83))))</x:f>
      </x:c>
      <x:c r="F83" s="30"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n/d",IF(AND(O83&gt;0,SUMIFS('Exits'!$J$9:$J$608,'Exits'!$B$9:$B$608,'Trades'!A83)=O83),ROUND(SUMIFS('Exits'!$F$9:$F$608,'Exits'!$B$9:$B$608,'Trades'!A83),2),"n/d")))</x:f>
      </x:c>
      <x:c r="G83" s="30" t="str">
        <x:f>IF(P83=0,"",IF(K83&lt;&gt;1,"n/d",IF('Trades'!J83="NET",'Trades'!L83,ROUND(F83-'Trades'!M83-'Trades'!N83+'Trades'!O83,2))))</x:f>
      </x:c>
      <x:c r="H83" s="31" t="str">
        <x:f>IF(P83=0,"",IF(N83=1,G83/'Trades'!P83,"n/d"))</x:f>
      </x:c>
      <x:c r="I83" s="33" t="str">
        <x:f>IF(P83=0,"",IF(K83&lt;&gt;1,"Posición sin completar",IF(NOT(ISNUMBER('Trades'!P83)),"Riesgo ausente o no válido: positivo, ≤ 1.000.000.000 y hasta 2 decimales.",IF(OR('Trades'!P83&lt;=0,'Trades'!P83&gt;1000000000,ROUND('Trades'!P83,2)&lt;&gt;'Trades'!P83),"Riesgo ausente o no válido: positivo, ≤ 1.000.000.000 y hasta 2 decimales.",IF(AND('Trades'!Q83&lt;&gt;"PRICE",'Trades'!Q83&lt;&gt;"ALL_IN"),"Elija PRICE o ALL_IN",IF('Trades'!Q83&lt;&gt;'Summary'!$K$4,"Otra base seleccionada","Registrado"))))))</x:f>
      </x:c>
      <x:c r="J83" s="33" t="str">
        <x:f>IF(P83=0,"",IF('Summary'!$H$6="Revise las fechas del filtro","Revise las fechas del filtro",IF(L83=1,"Incluida",IF(K83=1,"Fuera del período","No incluida"))))</x:f>
      </x:c>
      <x:c r="K83" s="29" t="n">
        <x:f>IF(P83=0,0,IF('Trades'!I83="UNSUPPORTED",4,IF(C83&lt;&gt;"",3,IF('Trades'!I83="OPEN",2,1))))</x:f>
        <x:v>0</x:v>
      </x:c>
      <x:c r="L83" s="29" t="n">
        <x:f>IF(OR(K83&lt;&gt;1,'Summary'!$H$6="Revise las fechas del filtro"),0,IF(AND(OR('Summary'!$B$6="",E83&gt;='Summary'!$B$6),OR('Summary'!$E$6="",E83&lt;'Summary'!$E$6+1)),1,0))</x:f>
        <x:v>0</x:v>
      </x:c>
      <x:c r="M83" s="29" t="n">
        <x:f>IF(AND(L83=1,N83=1,'Trades'!Q83='Summary'!$K$4),1,0)</x:f>
        <x:v>0</x:v>
      </x:c>
      <x:c r="N83" s="29" t="n">
        <x:f>IF(K83&lt;&gt;1,0,IF(NOT(ISNUMBER('Trades'!P83)),0,IF(AND('Trades'!P83&gt;0,'Trades'!P83&lt;=1000000000,ROUND('Trades'!P83,2)='Trades'!P83,OR('Trades'!Q83="PRICE",'Trades'!Q83="ALL_IN")),1,0)))</x:f>
        <x:v>0</x:v>
      </x:c>
      <x:c r="O83" s="29" t="n">
        <x:f>IF(P83=0,0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0,COUNTIFS('Exits'!$B$9:$B$608,'Trades'!A83,'Exits'!$K$9:$K$608,1)))</x:f>
        <x:v>0</x:v>
      </x:c>
      <x:c r="P83" s="29" t="n">
        <x:f>IF(COUNTA('Trades'!A83:I83,'Trades'!K83:T83)=0,0,1)</x:f>
        <x:v>0</x:v>
      </x:c>
    </x:row>
    <x:row r="84" ht="52" customHeight="1">
      <x:c r="A84" s="29" t="str">
        <x:f>IF(P84=0,"",IF('Trades'!A84="","[Trades "&amp;ROW()&amp;"]",'Trades'!A84))</x:f>
      </x:c>
      <x:c r="B84" s="33" t="str">
        <x:f>IF(K84=0,"",CHOOSE(K84,"Completa","Abierta","Incompleta / no válida","No admitida"))</x:f>
      </x:c>
      <x:c r="C84" s="33" t="str">
        <x:f>IF(P84=0,"",IF('Trades'!I84="UNSUPPORTED","No se admiten aumentos ni inversiones de posición",IF('Trades'!A84="","Introduzca el ID de operación",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ID: texto que empiece por A–Z, hasta 64 caracteres; sin *, ?, ~, =, &lt; ni &gt;. Ejemplo: T-001.",IF(COUNTIFS('Trades'!$A$9:$A$208,'Trades'!A84)&lt;&gt;1,"ID de operación duplicado",IF('Trades'!B84="","Indique el instrumento",IF(AND('Trades'!C84&lt;&gt;"LONG",'Trades'!C84&lt;&gt;"SHORT"),"Elija LONG o SHORT",IF(NOT(ISNUMBER('Trades'!D84)),"Introduzca una fecha y hora de apertura válidas",IF(OR('Trades'!D84&lt;1,'Trades'!D84&gt;2958465),"Introduzca una fecha y hora de apertura válidas",IF(NOT(ISNUMBER('Trades'!E84)),"Indique una cantidad inicial positiva",IF(OR('Trades'!E84&lt;=0,'Trades'!E84&gt;1000000,ROUND('Trades'!E84,8)&lt;&gt;'Trades'!E84),"Indique una cantidad inicial positiva",IF('Trades'!F84="","Indique la unidad de cantidad",IF(AND('Trades'!I84&lt;&gt;"OPEN",'Trades'!I84&lt;&gt;"CLOSED"),"Elija OPEN o CLOSED",IF(AND('Trades'!J84&lt;&gt;"NET",'Trades'!J84&lt;&gt;"GROSS"),"Elija NET o GROSS",IF(COUNTIFS('Exits'!$B$9:$B$608,'Trades'!A84,'Exits'!$G$9:$G$608,-1)&gt;0,"Revise las salidas vinculadas",IF(D84&gt;'Trades'!E84,"La cantidad cerrada supera la inicial",IF(AND('Trades'!I84="OPEN",D84='Trades'!E84),"OPEN contradice un saldo de cantidad nulo",IF('Trades'!I84="OPEN","",IF(O84=0,"Añada un cierre en Exits",IF(D84&lt;&gt;'Trades'!E84,"CLOSED requiere cerrar toda la cantidad",IF(AND('Trades'!J84="NET",NOT(ISNUMBER('Trades'!L84))),"Introduzca el neto conciliado de toda la posición",IF(AND('Trades'!J84="NET",'Trades'!K84&lt;&gt;"YES"),"Confirme que el neto abarca toda la posición",IF(IF('Trades'!J84="NET",IF('Trades'!M84="",FALSE,IF(NOT(ISNUMBER('Trades'!M84)),TRUE,OR('Trades'!M84&lt;0,'Trades'!M84&gt;1000000000,ROUND('Trades'!M84,2)&lt;&gt;'Trades'!M84))),FALSE),"Importes: hasta 2 decimales; valor absoluto de entrada ≤ 1.000.000.000.",IF(IF('Trades'!J84="NET",IF('Trades'!N84="",FALSE,IF(NOT(ISNUMBER('Trades'!N84)),TRUE,OR('Trades'!N84&lt;0,'Trades'!N84&gt;1000000000,ROUND('Trades'!N84,2)&lt;&gt;'Trades'!N84))),FALSE),"Importes: hasta 2 decimales; valor absoluto de entrada ≤ 1.000.000.000.",IF(IF('Trades'!J84="NET",IF('Trades'!O84="",FALSE,IF(NOT(ISNUMBER('Trades'!O84)),TRUE,OR(ABS('Trades'!O84)&gt;1000000000,ROUND('Trades'!O84,2)&lt;&gt;'Trades'!O84))),FALSE),"Importes: hasta 2 decimales; valor absoluto de entrada ≤ 1.000.000.000.",IF(AND('Trades'!J84="GROSS",NOT(ISNUMBER('Trades'!M84))),"Indique la comisión, incluso si es cero",IF(AND('Trades'!J84="GROSS",'Trades'!M84&lt;0),"La comisión no puede ser negativa",IF(AND('Trades'!J84="GROSS",NOT(ISNUMBER('Trades'!N84))),"Indique otros cargos, incluso si son cero",IF(AND('Trades'!J84="GROSS",'Trades'!N84&lt;0),"Los cargos no pueden ser negativos",IF(AND('Trades'!J84="GROSS",NOT(ISNUMBER('Trades'!O84))),"Indique la financiación con signo, incluido cero",IF(AND('Trades'!J84="GROSS",NOT(ISNUMBER(F84))),"Indique el P&amp;L bruto de cada salida",IF(IF('Trades'!J84="NET",OR(ABS('Trades'!L84)&gt;1000000000,ROUND('Trades'!L84,2)&lt;&gt;'Trades'!L84),FALSE),"Importes: hasta 2 decimales; valor absoluto de entrada ≤ 1.000.000.000.",IF(IF('Trades'!J84="GROSS",OR(ABS('Trades'!M84)&gt;1000000000,ABS('Trades'!N84)&gt;1000000000,ABS('Trades'!O84)&gt;1000000000,ROUND('Trades'!M84,2)&lt;&gt;'Trades'!M84,ROUND('Trades'!N84,2)&lt;&gt;'Trades'!N84,ROUND('Trades'!O84,2)&lt;&gt;'Trades'!O84),FALSE),"Importes: hasta 2 decimales; valor absoluto de entrada ≤ 1.000.000.000.",IF(AND('Trades'!G84&lt;&gt;"",OR(NOT(ISNUMBER('Trades'!G84)),'Trades'!G84&lt;=0)),"Indique un precio positivo o deje la celda vacía",IF(AND('Trades'!H84&lt;&gt;"",OR(NOT(ISNUMBER('Trades'!H84)),'Trades'!H84&lt;=0)),"Indique un precio positivo o deje la celda vacía","")))))))))))))))))))))))))))))))))))</x:f>
      </x:c>
      <x:c r="D84" s="31"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d",ROUND(SUMIFS('Exits'!$I$9:$I$608,'Exits'!$B$9:$B$608,'Trades'!A84),8)))</x:f>
      </x:c>
      <x:c r="E84" s="32"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d",IF(OR(O84=0,COUNTIFS('Exits'!$B$9:$B$608,'Trades'!A84,'Exits'!$G$9:$G$608,-1)&gt;0),"n/d",_xlfn.MAXIFS('Exits'!$C$9:$C$608,'Exits'!$B$9:$B$608,'Trades'!A84))))</x:f>
      </x:c>
      <x:c r="F84" s="30"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n/d",IF(AND(O84&gt;0,SUMIFS('Exits'!$J$9:$J$608,'Exits'!$B$9:$B$608,'Trades'!A84)=O84),ROUND(SUMIFS('Exits'!$F$9:$F$608,'Exits'!$B$9:$B$608,'Trades'!A84),2),"n/d")))</x:f>
      </x:c>
      <x:c r="G84" s="30" t="str">
        <x:f>IF(P84=0,"",IF(K84&lt;&gt;1,"n/d",IF('Trades'!J84="NET",'Trades'!L84,ROUND(F84-'Trades'!M84-'Trades'!N84+'Trades'!O84,2))))</x:f>
      </x:c>
      <x:c r="H84" s="31" t="str">
        <x:f>IF(P84=0,"",IF(N84=1,G84/'Trades'!P84,"n/d"))</x:f>
      </x:c>
      <x:c r="I84" s="33" t="str">
        <x:f>IF(P84=0,"",IF(K84&lt;&gt;1,"Posición sin completar",IF(NOT(ISNUMBER('Trades'!P84)),"Riesgo ausente o no válido: positivo, ≤ 1.000.000.000 y hasta 2 decimales.",IF(OR('Trades'!P84&lt;=0,'Trades'!P84&gt;1000000000,ROUND('Trades'!P84,2)&lt;&gt;'Trades'!P84),"Riesgo ausente o no válido: positivo, ≤ 1.000.000.000 y hasta 2 decimales.",IF(AND('Trades'!Q84&lt;&gt;"PRICE",'Trades'!Q84&lt;&gt;"ALL_IN"),"Elija PRICE o ALL_IN",IF('Trades'!Q84&lt;&gt;'Summary'!$K$4,"Otra base seleccionada","Registrado"))))))</x:f>
      </x:c>
      <x:c r="J84" s="33" t="str">
        <x:f>IF(P84=0,"",IF('Summary'!$H$6="Revise las fechas del filtro","Revise las fechas del filtro",IF(L84=1,"Incluida",IF(K84=1,"Fuera del período","No incluida"))))</x:f>
      </x:c>
      <x:c r="K84" s="29" t="n">
        <x:f>IF(P84=0,0,IF('Trades'!I84="UNSUPPORTED",4,IF(C84&lt;&gt;"",3,IF('Trades'!I84="OPEN",2,1))))</x:f>
        <x:v>0</x:v>
      </x:c>
      <x:c r="L84" s="29" t="n">
        <x:f>IF(OR(K84&lt;&gt;1,'Summary'!$H$6="Revise las fechas del filtro"),0,IF(AND(OR('Summary'!$B$6="",E84&gt;='Summary'!$B$6),OR('Summary'!$E$6="",E84&lt;'Summary'!$E$6+1)),1,0))</x:f>
        <x:v>0</x:v>
      </x:c>
      <x:c r="M84" s="29" t="n">
        <x:f>IF(AND(L84=1,N84=1,'Trades'!Q84='Summary'!$K$4),1,0)</x:f>
        <x:v>0</x:v>
      </x:c>
      <x:c r="N84" s="29" t="n">
        <x:f>IF(K84&lt;&gt;1,0,IF(NOT(ISNUMBER('Trades'!P84)),0,IF(AND('Trades'!P84&gt;0,'Trades'!P84&lt;=1000000000,ROUND('Trades'!P84,2)='Trades'!P84,OR('Trades'!Q84="PRICE",'Trades'!Q84="ALL_IN")),1,0)))</x:f>
        <x:v>0</x:v>
      </x:c>
      <x:c r="O84" s="29" t="n">
        <x:f>IF(P84=0,0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0,COUNTIFS('Exits'!$B$9:$B$608,'Trades'!A84,'Exits'!$K$9:$K$608,1)))</x:f>
        <x:v>0</x:v>
      </x:c>
      <x:c r="P84" s="29" t="n">
        <x:f>IF(COUNTA('Trades'!A84:I84,'Trades'!K84:T84)=0,0,1)</x:f>
        <x:v>0</x:v>
      </x:c>
    </x:row>
    <x:row r="85" ht="52" customHeight="1">
      <x:c r="A85" s="29" t="str">
        <x:f>IF(P85=0,"",IF('Trades'!A85="","[Trades "&amp;ROW()&amp;"]",'Trades'!A85))</x:f>
      </x:c>
      <x:c r="B85" s="33" t="str">
        <x:f>IF(K85=0,"",CHOOSE(K85,"Completa","Abierta","Incompleta / no válida","No admitida"))</x:f>
      </x:c>
      <x:c r="C85" s="33" t="str">
        <x:f>IF(P85=0,"",IF('Trades'!I85="UNSUPPORTED","No se admiten aumentos ni inversiones de posición",IF('Trades'!A85="","Introduzca el ID de operación",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ID: texto que empiece por A–Z, hasta 64 caracteres; sin *, ?, ~, =, &lt; ni &gt;. Ejemplo: T-001.",IF(COUNTIFS('Trades'!$A$9:$A$208,'Trades'!A85)&lt;&gt;1,"ID de operación duplicado",IF('Trades'!B85="","Indique el instrumento",IF(AND('Trades'!C85&lt;&gt;"LONG",'Trades'!C85&lt;&gt;"SHORT"),"Elija LONG o SHORT",IF(NOT(ISNUMBER('Trades'!D85)),"Introduzca una fecha y hora de apertura válidas",IF(OR('Trades'!D85&lt;1,'Trades'!D85&gt;2958465),"Introduzca una fecha y hora de apertura válidas",IF(NOT(ISNUMBER('Trades'!E85)),"Indique una cantidad inicial positiva",IF(OR('Trades'!E85&lt;=0,'Trades'!E85&gt;1000000,ROUND('Trades'!E85,8)&lt;&gt;'Trades'!E85),"Indique una cantidad inicial positiva",IF('Trades'!F85="","Indique la unidad de cantidad",IF(AND('Trades'!I85&lt;&gt;"OPEN",'Trades'!I85&lt;&gt;"CLOSED"),"Elija OPEN o CLOSED",IF(AND('Trades'!J85&lt;&gt;"NET",'Trades'!J85&lt;&gt;"GROSS"),"Elija NET o GROSS",IF(COUNTIFS('Exits'!$B$9:$B$608,'Trades'!A85,'Exits'!$G$9:$G$608,-1)&gt;0,"Revise las salidas vinculadas",IF(D85&gt;'Trades'!E85,"La cantidad cerrada supera la inicial",IF(AND('Trades'!I85="OPEN",D85='Trades'!E85),"OPEN contradice un saldo de cantidad nulo",IF('Trades'!I85="OPEN","",IF(O85=0,"Añada un cierre en Exits",IF(D85&lt;&gt;'Trades'!E85,"CLOSED requiere cerrar toda la cantidad",IF(AND('Trades'!J85="NET",NOT(ISNUMBER('Trades'!L85))),"Introduzca el neto conciliado de toda la posición",IF(AND('Trades'!J85="NET",'Trades'!K85&lt;&gt;"YES"),"Confirme que el neto abarca toda la posición",IF(IF('Trades'!J85="NET",IF('Trades'!M85="",FALSE,IF(NOT(ISNUMBER('Trades'!M85)),TRUE,OR('Trades'!M85&lt;0,'Trades'!M85&gt;1000000000,ROUND('Trades'!M85,2)&lt;&gt;'Trades'!M85))),FALSE),"Importes: hasta 2 decimales; valor absoluto de entrada ≤ 1.000.000.000.",IF(IF('Trades'!J85="NET",IF('Trades'!N85="",FALSE,IF(NOT(ISNUMBER('Trades'!N85)),TRUE,OR('Trades'!N85&lt;0,'Trades'!N85&gt;1000000000,ROUND('Trades'!N85,2)&lt;&gt;'Trades'!N85))),FALSE),"Importes: hasta 2 decimales; valor absoluto de entrada ≤ 1.000.000.000.",IF(IF('Trades'!J85="NET",IF('Trades'!O85="",FALSE,IF(NOT(ISNUMBER('Trades'!O85)),TRUE,OR(ABS('Trades'!O85)&gt;1000000000,ROUND('Trades'!O85,2)&lt;&gt;'Trades'!O85))),FALSE),"Importes: hasta 2 decimales; valor absoluto de entrada ≤ 1.000.000.000.",IF(AND('Trades'!J85="GROSS",NOT(ISNUMBER('Trades'!M85))),"Indique la comisión, incluso si es cero",IF(AND('Trades'!J85="GROSS",'Trades'!M85&lt;0),"La comisión no puede ser negativa",IF(AND('Trades'!J85="GROSS",NOT(ISNUMBER('Trades'!N85))),"Indique otros cargos, incluso si son cero",IF(AND('Trades'!J85="GROSS",'Trades'!N85&lt;0),"Los cargos no pueden ser negativos",IF(AND('Trades'!J85="GROSS",NOT(ISNUMBER('Trades'!O85))),"Indique la financiación con signo, incluido cero",IF(AND('Trades'!J85="GROSS",NOT(ISNUMBER(F85))),"Indique el P&amp;L bruto de cada salida",IF(IF('Trades'!J85="NET",OR(ABS('Trades'!L85)&gt;1000000000,ROUND('Trades'!L85,2)&lt;&gt;'Trades'!L85),FALSE),"Importes: hasta 2 decimales; valor absoluto de entrada ≤ 1.000.000.000.",IF(IF('Trades'!J85="GROSS",OR(ABS('Trades'!M85)&gt;1000000000,ABS('Trades'!N85)&gt;1000000000,ABS('Trades'!O85)&gt;1000000000,ROUND('Trades'!M85,2)&lt;&gt;'Trades'!M85,ROUND('Trades'!N85,2)&lt;&gt;'Trades'!N85,ROUND('Trades'!O85,2)&lt;&gt;'Trades'!O85),FALSE),"Importes: hasta 2 decimales; valor absoluto de entrada ≤ 1.000.000.000.",IF(AND('Trades'!G85&lt;&gt;"",OR(NOT(ISNUMBER('Trades'!G85)),'Trades'!G85&lt;=0)),"Indique un precio positivo o deje la celda vacía",IF(AND('Trades'!H85&lt;&gt;"",OR(NOT(ISNUMBER('Trades'!H85)),'Trades'!H85&lt;=0)),"Indique un precio positivo o deje la celda vacía","")))))))))))))))))))))))))))))))))))</x:f>
      </x:c>
      <x:c r="D85" s="31"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d",ROUND(SUMIFS('Exits'!$I$9:$I$608,'Exits'!$B$9:$B$608,'Trades'!A85),8)))</x:f>
      </x:c>
      <x:c r="E85" s="32"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d",IF(OR(O85=0,COUNTIFS('Exits'!$B$9:$B$608,'Trades'!A85,'Exits'!$G$9:$G$608,-1)&gt;0),"n/d",_xlfn.MAXIFS('Exits'!$C$9:$C$608,'Exits'!$B$9:$B$608,'Trades'!A85))))</x:f>
      </x:c>
      <x:c r="F85" s="30"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n/d",IF(AND(O85&gt;0,SUMIFS('Exits'!$J$9:$J$608,'Exits'!$B$9:$B$608,'Trades'!A85)=O85),ROUND(SUMIFS('Exits'!$F$9:$F$608,'Exits'!$B$9:$B$608,'Trades'!A85),2),"n/d")))</x:f>
      </x:c>
      <x:c r="G85" s="30" t="str">
        <x:f>IF(P85=0,"",IF(K85&lt;&gt;1,"n/d",IF('Trades'!J85="NET",'Trades'!L85,ROUND(F85-'Trades'!M85-'Trades'!N85+'Trades'!O85,2))))</x:f>
      </x:c>
      <x:c r="H85" s="31" t="str">
        <x:f>IF(P85=0,"",IF(N85=1,G85/'Trades'!P85,"n/d"))</x:f>
      </x:c>
      <x:c r="I85" s="33" t="str">
        <x:f>IF(P85=0,"",IF(K85&lt;&gt;1,"Posición sin completar",IF(NOT(ISNUMBER('Trades'!P85)),"Riesgo ausente o no válido: positivo, ≤ 1.000.000.000 y hasta 2 decimales.",IF(OR('Trades'!P85&lt;=0,'Trades'!P85&gt;1000000000,ROUND('Trades'!P85,2)&lt;&gt;'Trades'!P85),"Riesgo ausente o no válido: positivo, ≤ 1.000.000.000 y hasta 2 decimales.",IF(AND('Trades'!Q85&lt;&gt;"PRICE",'Trades'!Q85&lt;&gt;"ALL_IN"),"Elija PRICE o ALL_IN",IF('Trades'!Q85&lt;&gt;'Summary'!$K$4,"Otra base seleccionada","Registrado"))))))</x:f>
      </x:c>
      <x:c r="J85" s="33" t="str">
        <x:f>IF(P85=0,"",IF('Summary'!$H$6="Revise las fechas del filtro","Revise las fechas del filtro",IF(L85=1,"Incluida",IF(K85=1,"Fuera del período","No incluida"))))</x:f>
      </x:c>
      <x:c r="K85" s="29" t="n">
        <x:f>IF(P85=0,0,IF('Trades'!I85="UNSUPPORTED",4,IF(C85&lt;&gt;"",3,IF('Trades'!I85="OPEN",2,1))))</x:f>
        <x:v>0</x:v>
      </x:c>
      <x:c r="L85" s="29" t="n">
        <x:f>IF(OR(K85&lt;&gt;1,'Summary'!$H$6="Revise las fechas del filtro"),0,IF(AND(OR('Summary'!$B$6="",E85&gt;='Summary'!$B$6),OR('Summary'!$E$6="",E85&lt;'Summary'!$E$6+1)),1,0))</x:f>
        <x:v>0</x:v>
      </x:c>
      <x:c r="M85" s="29" t="n">
        <x:f>IF(AND(L85=1,N85=1,'Trades'!Q85='Summary'!$K$4),1,0)</x:f>
        <x:v>0</x:v>
      </x:c>
      <x:c r="N85" s="29" t="n">
        <x:f>IF(K85&lt;&gt;1,0,IF(NOT(ISNUMBER('Trades'!P85)),0,IF(AND('Trades'!P85&gt;0,'Trades'!P85&lt;=1000000000,ROUND('Trades'!P85,2)='Trades'!P85,OR('Trades'!Q85="PRICE",'Trades'!Q85="ALL_IN")),1,0)))</x:f>
        <x:v>0</x:v>
      </x:c>
      <x:c r="O85" s="29" t="n">
        <x:f>IF(P85=0,0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0,COUNTIFS('Exits'!$B$9:$B$608,'Trades'!A85,'Exits'!$K$9:$K$608,1)))</x:f>
        <x:v>0</x:v>
      </x:c>
      <x:c r="P85" s="29" t="n">
        <x:f>IF(COUNTA('Trades'!A85:I85,'Trades'!K85:T85)=0,0,1)</x:f>
        <x:v>0</x:v>
      </x:c>
    </x:row>
    <x:row r="86" ht="52" customHeight="1">
      <x:c r="A86" s="29" t="str">
        <x:f>IF(P86=0,"",IF('Trades'!A86="","[Trades "&amp;ROW()&amp;"]",'Trades'!A86))</x:f>
      </x:c>
      <x:c r="B86" s="33" t="str">
        <x:f>IF(K86=0,"",CHOOSE(K86,"Completa","Abierta","Incompleta / no válida","No admitida"))</x:f>
      </x:c>
      <x:c r="C86" s="33" t="str">
        <x:f>IF(P86=0,"",IF('Trades'!I86="UNSUPPORTED","No se admiten aumentos ni inversiones de posición",IF('Trades'!A86="","Introduzca el ID de operación",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ID: texto que empiece por A–Z, hasta 64 caracteres; sin *, ?, ~, =, &lt; ni &gt;. Ejemplo: T-001.",IF(COUNTIFS('Trades'!$A$9:$A$208,'Trades'!A86)&lt;&gt;1,"ID de operación duplicado",IF('Trades'!B86="","Indique el instrumento",IF(AND('Trades'!C86&lt;&gt;"LONG",'Trades'!C86&lt;&gt;"SHORT"),"Elija LONG o SHORT",IF(NOT(ISNUMBER('Trades'!D86)),"Introduzca una fecha y hora de apertura válidas",IF(OR('Trades'!D86&lt;1,'Trades'!D86&gt;2958465),"Introduzca una fecha y hora de apertura válidas",IF(NOT(ISNUMBER('Trades'!E86)),"Indique una cantidad inicial positiva",IF(OR('Trades'!E86&lt;=0,'Trades'!E86&gt;1000000,ROUND('Trades'!E86,8)&lt;&gt;'Trades'!E86),"Indique una cantidad inicial positiva",IF('Trades'!F86="","Indique la unidad de cantidad",IF(AND('Trades'!I86&lt;&gt;"OPEN",'Trades'!I86&lt;&gt;"CLOSED"),"Elija OPEN o CLOSED",IF(AND('Trades'!J86&lt;&gt;"NET",'Trades'!J86&lt;&gt;"GROSS"),"Elija NET o GROSS",IF(COUNTIFS('Exits'!$B$9:$B$608,'Trades'!A86,'Exits'!$G$9:$G$608,-1)&gt;0,"Revise las salidas vinculadas",IF(D86&gt;'Trades'!E86,"La cantidad cerrada supera la inicial",IF(AND('Trades'!I86="OPEN",D86='Trades'!E86),"OPEN contradice un saldo de cantidad nulo",IF('Trades'!I86="OPEN","",IF(O86=0,"Añada un cierre en Exits",IF(D86&lt;&gt;'Trades'!E86,"CLOSED requiere cerrar toda la cantidad",IF(AND('Trades'!J86="NET",NOT(ISNUMBER('Trades'!L86))),"Introduzca el neto conciliado de toda la posición",IF(AND('Trades'!J86="NET",'Trades'!K86&lt;&gt;"YES"),"Confirme que el neto abarca toda la posición",IF(IF('Trades'!J86="NET",IF('Trades'!M86="",FALSE,IF(NOT(ISNUMBER('Trades'!M86)),TRUE,OR('Trades'!M86&lt;0,'Trades'!M86&gt;1000000000,ROUND('Trades'!M86,2)&lt;&gt;'Trades'!M86))),FALSE),"Importes: hasta 2 decimales; valor absoluto de entrada ≤ 1.000.000.000.",IF(IF('Trades'!J86="NET",IF('Trades'!N86="",FALSE,IF(NOT(ISNUMBER('Trades'!N86)),TRUE,OR('Trades'!N86&lt;0,'Trades'!N86&gt;1000000000,ROUND('Trades'!N86,2)&lt;&gt;'Trades'!N86))),FALSE),"Importes: hasta 2 decimales; valor absoluto de entrada ≤ 1.000.000.000.",IF(IF('Trades'!J86="NET",IF('Trades'!O86="",FALSE,IF(NOT(ISNUMBER('Trades'!O86)),TRUE,OR(ABS('Trades'!O86)&gt;1000000000,ROUND('Trades'!O86,2)&lt;&gt;'Trades'!O86))),FALSE),"Importes: hasta 2 decimales; valor absoluto de entrada ≤ 1.000.000.000.",IF(AND('Trades'!J86="GROSS",NOT(ISNUMBER('Trades'!M86))),"Indique la comisión, incluso si es cero",IF(AND('Trades'!J86="GROSS",'Trades'!M86&lt;0),"La comisión no puede ser negativa",IF(AND('Trades'!J86="GROSS",NOT(ISNUMBER('Trades'!N86))),"Indique otros cargos, incluso si son cero",IF(AND('Trades'!J86="GROSS",'Trades'!N86&lt;0),"Los cargos no pueden ser negativos",IF(AND('Trades'!J86="GROSS",NOT(ISNUMBER('Trades'!O86))),"Indique la financiación con signo, incluido cero",IF(AND('Trades'!J86="GROSS",NOT(ISNUMBER(F86))),"Indique el P&amp;L bruto de cada salida",IF(IF('Trades'!J86="NET",OR(ABS('Trades'!L86)&gt;1000000000,ROUND('Trades'!L86,2)&lt;&gt;'Trades'!L86),FALSE),"Importes: hasta 2 decimales; valor absoluto de entrada ≤ 1.000.000.000.",IF(IF('Trades'!J86="GROSS",OR(ABS('Trades'!M86)&gt;1000000000,ABS('Trades'!N86)&gt;1000000000,ABS('Trades'!O86)&gt;1000000000,ROUND('Trades'!M86,2)&lt;&gt;'Trades'!M86,ROUND('Trades'!N86,2)&lt;&gt;'Trades'!N86,ROUND('Trades'!O86,2)&lt;&gt;'Trades'!O86),FALSE),"Importes: hasta 2 decimales; valor absoluto de entrada ≤ 1.000.000.000.",IF(AND('Trades'!G86&lt;&gt;"",OR(NOT(ISNUMBER('Trades'!G86)),'Trades'!G86&lt;=0)),"Indique un precio positivo o deje la celda vacía",IF(AND('Trades'!H86&lt;&gt;"",OR(NOT(ISNUMBER('Trades'!H86)),'Trades'!H86&lt;=0)),"Indique un precio positivo o deje la celda vacía","")))))))))))))))))))))))))))))))))))</x:f>
      </x:c>
      <x:c r="D86" s="31"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d",ROUND(SUMIFS('Exits'!$I$9:$I$608,'Exits'!$B$9:$B$608,'Trades'!A86),8)))</x:f>
      </x:c>
      <x:c r="E86" s="32"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d",IF(OR(O86=0,COUNTIFS('Exits'!$B$9:$B$608,'Trades'!A86,'Exits'!$G$9:$G$608,-1)&gt;0),"n/d",_xlfn.MAXIFS('Exits'!$C$9:$C$608,'Exits'!$B$9:$B$608,'Trades'!A86))))</x:f>
      </x:c>
      <x:c r="F86" s="30"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n/d",IF(AND(O86&gt;0,SUMIFS('Exits'!$J$9:$J$608,'Exits'!$B$9:$B$608,'Trades'!A86)=O86),ROUND(SUMIFS('Exits'!$F$9:$F$608,'Exits'!$B$9:$B$608,'Trades'!A86),2),"n/d")))</x:f>
      </x:c>
      <x:c r="G86" s="30" t="str">
        <x:f>IF(P86=0,"",IF(K86&lt;&gt;1,"n/d",IF('Trades'!J86="NET",'Trades'!L86,ROUND(F86-'Trades'!M86-'Trades'!N86+'Trades'!O86,2))))</x:f>
      </x:c>
      <x:c r="H86" s="31" t="str">
        <x:f>IF(P86=0,"",IF(N86=1,G86/'Trades'!P86,"n/d"))</x:f>
      </x:c>
      <x:c r="I86" s="33" t="str">
        <x:f>IF(P86=0,"",IF(K86&lt;&gt;1,"Posición sin completar",IF(NOT(ISNUMBER('Trades'!P86)),"Riesgo ausente o no válido: positivo, ≤ 1.000.000.000 y hasta 2 decimales.",IF(OR('Trades'!P86&lt;=0,'Trades'!P86&gt;1000000000,ROUND('Trades'!P86,2)&lt;&gt;'Trades'!P86),"Riesgo ausente o no válido: positivo, ≤ 1.000.000.000 y hasta 2 decimales.",IF(AND('Trades'!Q86&lt;&gt;"PRICE",'Trades'!Q86&lt;&gt;"ALL_IN"),"Elija PRICE o ALL_IN",IF('Trades'!Q86&lt;&gt;'Summary'!$K$4,"Otra base seleccionada","Registrado"))))))</x:f>
      </x:c>
      <x:c r="J86" s="33" t="str">
        <x:f>IF(P86=0,"",IF('Summary'!$H$6="Revise las fechas del filtro","Revise las fechas del filtro",IF(L86=1,"Incluida",IF(K86=1,"Fuera del período","No incluida"))))</x:f>
      </x:c>
      <x:c r="K86" s="29" t="n">
        <x:f>IF(P86=0,0,IF('Trades'!I86="UNSUPPORTED",4,IF(C86&lt;&gt;"",3,IF('Trades'!I86="OPEN",2,1))))</x:f>
        <x:v>0</x:v>
      </x:c>
      <x:c r="L86" s="29" t="n">
        <x:f>IF(OR(K86&lt;&gt;1,'Summary'!$H$6="Revise las fechas del filtro"),0,IF(AND(OR('Summary'!$B$6="",E86&gt;='Summary'!$B$6),OR('Summary'!$E$6="",E86&lt;'Summary'!$E$6+1)),1,0))</x:f>
        <x:v>0</x:v>
      </x:c>
      <x:c r="M86" s="29" t="n">
        <x:f>IF(AND(L86=1,N86=1,'Trades'!Q86='Summary'!$K$4),1,0)</x:f>
        <x:v>0</x:v>
      </x:c>
      <x:c r="N86" s="29" t="n">
        <x:f>IF(K86&lt;&gt;1,0,IF(NOT(ISNUMBER('Trades'!P86)),0,IF(AND('Trades'!P86&gt;0,'Trades'!P86&lt;=1000000000,ROUND('Trades'!P86,2)='Trades'!P86,OR('Trades'!Q86="PRICE",'Trades'!Q86="ALL_IN")),1,0)))</x:f>
        <x:v>0</x:v>
      </x:c>
      <x:c r="O86" s="29" t="n">
        <x:f>IF(P86=0,0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0,COUNTIFS('Exits'!$B$9:$B$608,'Trades'!A86,'Exits'!$K$9:$K$608,1)))</x:f>
        <x:v>0</x:v>
      </x:c>
      <x:c r="P86" s="29" t="n">
        <x:f>IF(COUNTA('Trades'!A86:I86,'Trades'!K86:T86)=0,0,1)</x:f>
        <x:v>0</x:v>
      </x:c>
    </x:row>
    <x:row r="87" ht="52" customHeight="1">
      <x:c r="A87" s="29" t="str">
        <x:f>IF(P87=0,"",IF('Trades'!A87="","[Trades "&amp;ROW()&amp;"]",'Trades'!A87))</x:f>
      </x:c>
      <x:c r="B87" s="33" t="str">
        <x:f>IF(K87=0,"",CHOOSE(K87,"Completa","Abierta","Incompleta / no válida","No admitida"))</x:f>
      </x:c>
      <x:c r="C87" s="33" t="str">
        <x:f>IF(P87=0,"",IF('Trades'!I87="UNSUPPORTED","No se admiten aumentos ni inversiones de posición",IF('Trades'!A87="","Introduzca el ID de operación",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ID: texto que empiece por A–Z, hasta 64 caracteres; sin *, ?, ~, =, &lt; ni &gt;. Ejemplo: T-001.",IF(COUNTIFS('Trades'!$A$9:$A$208,'Trades'!A87)&lt;&gt;1,"ID de operación duplicado",IF('Trades'!B87="","Indique el instrumento",IF(AND('Trades'!C87&lt;&gt;"LONG",'Trades'!C87&lt;&gt;"SHORT"),"Elija LONG o SHORT",IF(NOT(ISNUMBER('Trades'!D87)),"Introduzca una fecha y hora de apertura válidas",IF(OR('Trades'!D87&lt;1,'Trades'!D87&gt;2958465),"Introduzca una fecha y hora de apertura válidas",IF(NOT(ISNUMBER('Trades'!E87)),"Indique una cantidad inicial positiva",IF(OR('Trades'!E87&lt;=0,'Trades'!E87&gt;1000000,ROUND('Trades'!E87,8)&lt;&gt;'Trades'!E87),"Indique una cantidad inicial positiva",IF('Trades'!F87="","Indique la unidad de cantidad",IF(AND('Trades'!I87&lt;&gt;"OPEN",'Trades'!I87&lt;&gt;"CLOSED"),"Elija OPEN o CLOSED",IF(AND('Trades'!J87&lt;&gt;"NET",'Trades'!J87&lt;&gt;"GROSS"),"Elija NET o GROSS",IF(COUNTIFS('Exits'!$B$9:$B$608,'Trades'!A87,'Exits'!$G$9:$G$608,-1)&gt;0,"Revise las salidas vinculadas",IF(D87&gt;'Trades'!E87,"La cantidad cerrada supera la inicial",IF(AND('Trades'!I87="OPEN",D87='Trades'!E87),"OPEN contradice un saldo de cantidad nulo",IF('Trades'!I87="OPEN","",IF(O87=0,"Añada un cierre en Exits",IF(D87&lt;&gt;'Trades'!E87,"CLOSED requiere cerrar toda la cantidad",IF(AND('Trades'!J87="NET",NOT(ISNUMBER('Trades'!L87))),"Introduzca el neto conciliado de toda la posición",IF(AND('Trades'!J87="NET",'Trades'!K87&lt;&gt;"YES"),"Confirme que el neto abarca toda la posición",IF(IF('Trades'!J87="NET",IF('Trades'!M87="",FALSE,IF(NOT(ISNUMBER('Trades'!M87)),TRUE,OR('Trades'!M87&lt;0,'Trades'!M87&gt;1000000000,ROUND('Trades'!M87,2)&lt;&gt;'Trades'!M87))),FALSE),"Importes: hasta 2 decimales; valor absoluto de entrada ≤ 1.000.000.000.",IF(IF('Trades'!J87="NET",IF('Trades'!N87="",FALSE,IF(NOT(ISNUMBER('Trades'!N87)),TRUE,OR('Trades'!N87&lt;0,'Trades'!N87&gt;1000000000,ROUND('Trades'!N87,2)&lt;&gt;'Trades'!N87))),FALSE),"Importes: hasta 2 decimales; valor absoluto de entrada ≤ 1.000.000.000.",IF(IF('Trades'!J87="NET",IF('Trades'!O87="",FALSE,IF(NOT(ISNUMBER('Trades'!O87)),TRUE,OR(ABS('Trades'!O87)&gt;1000000000,ROUND('Trades'!O87,2)&lt;&gt;'Trades'!O87))),FALSE),"Importes: hasta 2 decimales; valor absoluto de entrada ≤ 1.000.000.000.",IF(AND('Trades'!J87="GROSS",NOT(ISNUMBER('Trades'!M87))),"Indique la comisión, incluso si es cero",IF(AND('Trades'!J87="GROSS",'Trades'!M87&lt;0),"La comisión no puede ser negativa",IF(AND('Trades'!J87="GROSS",NOT(ISNUMBER('Trades'!N87))),"Indique otros cargos, incluso si son cero",IF(AND('Trades'!J87="GROSS",'Trades'!N87&lt;0),"Los cargos no pueden ser negativos",IF(AND('Trades'!J87="GROSS",NOT(ISNUMBER('Trades'!O87))),"Indique la financiación con signo, incluido cero",IF(AND('Trades'!J87="GROSS",NOT(ISNUMBER(F87))),"Indique el P&amp;L bruto de cada salida",IF(IF('Trades'!J87="NET",OR(ABS('Trades'!L87)&gt;1000000000,ROUND('Trades'!L87,2)&lt;&gt;'Trades'!L87),FALSE),"Importes: hasta 2 decimales; valor absoluto de entrada ≤ 1.000.000.000.",IF(IF('Trades'!J87="GROSS",OR(ABS('Trades'!M87)&gt;1000000000,ABS('Trades'!N87)&gt;1000000000,ABS('Trades'!O87)&gt;1000000000,ROUND('Trades'!M87,2)&lt;&gt;'Trades'!M87,ROUND('Trades'!N87,2)&lt;&gt;'Trades'!N87,ROUND('Trades'!O87,2)&lt;&gt;'Trades'!O87),FALSE),"Importes: hasta 2 decimales; valor absoluto de entrada ≤ 1.000.000.000.",IF(AND('Trades'!G87&lt;&gt;"",OR(NOT(ISNUMBER('Trades'!G87)),'Trades'!G87&lt;=0)),"Indique un precio positivo o deje la celda vacía",IF(AND('Trades'!H87&lt;&gt;"",OR(NOT(ISNUMBER('Trades'!H87)),'Trades'!H87&lt;=0)),"Indique un precio positivo o deje la celda vacía","")))))))))))))))))))))))))))))))))))</x:f>
      </x:c>
      <x:c r="D87" s="31"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d",ROUND(SUMIFS('Exits'!$I$9:$I$608,'Exits'!$B$9:$B$608,'Trades'!A87),8)))</x:f>
      </x:c>
      <x:c r="E87" s="32"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d",IF(OR(O87=0,COUNTIFS('Exits'!$B$9:$B$608,'Trades'!A87,'Exits'!$G$9:$G$608,-1)&gt;0),"n/d",_xlfn.MAXIFS('Exits'!$C$9:$C$608,'Exits'!$B$9:$B$608,'Trades'!A87))))</x:f>
      </x:c>
      <x:c r="F87" s="30"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n/d",IF(AND(O87&gt;0,SUMIFS('Exits'!$J$9:$J$608,'Exits'!$B$9:$B$608,'Trades'!A87)=O87),ROUND(SUMIFS('Exits'!$F$9:$F$608,'Exits'!$B$9:$B$608,'Trades'!A87),2),"n/d")))</x:f>
      </x:c>
      <x:c r="G87" s="30" t="str">
        <x:f>IF(P87=0,"",IF(K87&lt;&gt;1,"n/d",IF('Trades'!J87="NET",'Trades'!L87,ROUND(F87-'Trades'!M87-'Trades'!N87+'Trades'!O87,2))))</x:f>
      </x:c>
      <x:c r="H87" s="31" t="str">
        <x:f>IF(P87=0,"",IF(N87=1,G87/'Trades'!P87,"n/d"))</x:f>
      </x:c>
      <x:c r="I87" s="33" t="str">
        <x:f>IF(P87=0,"",IF(K87&lt;&gt;1,"Posición sin completar",IF(NOT(ISNUMBER('Trades'!P87)),"Riesgo ausente o no válido: positivo, ≤ 1.000.000.000 y hasta 2 decimales.",IF(OR('Trades'!P87&lt;=0,'Trades'!P87&gt;1000000000,ROUND('Trades'!P87,2)&lt;&gt;'Trades'!P87),"Riesgo ausente o no válido: positivo, ≤ 1.000.000.000 y hasta 2 decimales.",IF(AND('Trades'!Q87&lt;&gt;"PRICE",'Trades'!Q87&lt;&gt;"ALL_IN"),"Elija PRICE o ALL_IN",IF('Trades'!Q87&lt;&gt;'Summary'!$K$4,"Otra base seleccionada","Registrado"))))))</x:f>
      </x:c>
      <x:c r="J87" s="33" t="str">
        <x:f>IF(P87=0,"",IF('Summary'!$H$6="Revise las fechas del filtro","Revise las fechas del filtro",IF(L87=1,"Incluida",IF(K87=1,"Fuera del período","No incluida"))))</x:f>
      </x:c>
      <x:c r="K87" s="29" t="n">
        <x:f>IF(P87=0,0,IF('Trades'!I87="UNSUPPORTED",4,IF(C87&lt;&gt;"",3,IF('Trades'!I87="OPEN",2,1))))</x:f>
        <x:v>0</x:v>
      </x:c>
      <x:c r="L87" s="29" t="n">
        <x:f>IF(OR(K87&lt;&gt;1,'Summary'!$H$6="Revise las fechas del filtro"),0,IF(AND(OR('Summary'!$B$6="",E87&gt;='Summary'!$B$6),OR('Summary'!$E$6="",E87&lt;'Summary'!$E$6+1)),1,0))</x:f>
        <x:v>0</x:v>
      </x:c>
      <x:c r="M87" s="29" t="n">
        <x:f>IF(AND(L87=1,N87=1,'Trades'!Q87='Summary'!$K$4),1,0)</x:f>
        <x:v>0</x:v>
      </x:c>
      <x:c r="N87" s="29" t="n">
        <x:f>IF(K87&lt;&gt;1,0,IF(NOT(ISNUMBER('Trades'!P87)),0,IF(AND('Trades'!P87&gt;0,'Trades'!P87&lt;=1000000000,ROUND('Trades'!P87,2)='Trades'!P87,OR('Trades'!Q87="PRICE",'Trades'!Q87="ALL_IN")),1,0)))</x:f>
        <x:v>0</x:v>
      </x:c>
      <x:c r="O87" s="29" t="n">
        <x:f>IF(P87=0,0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0,COUNTIFS('Exits'!$B$9:$B$608,'Trades'!A87,'Exits'!$K$9:$K$608,1)))</x:f>
        <x:v>0</x:v>
      </x:c>
      <x:c r="P87" s="29" t="n">
        <x:f>IF(COUNTA('Trades'!A87:I87,'Trades'!K87:T87)=0,0,1)</x:f>
        <x:v>0</x:v>
      </x:c>
    </x:row>
    <x:row r="88" ht="52" customHeight="1">
      <x:c r="A88" s="29" t="str">
        <x:f>IF(P88=0,"",IF('Trades'!A88="","[Trades "&amp;ROW()&amp;"]",'Trades'!A88))</x:f>
      </x:c>
      <x:c r="B88" s="33" t="str">
        <x:f>IF(K88=0,"",CHOOSE(K88,"Completa","Abierta","Incompleta / no válida","No admitida"))</x:f>
      </x:c>
      <x:c r="C88" s="33" t="str">
        <x:f>IF(P88=0,"",IF('Trades'!I88="UNSUPPORTED","No se admiten aumentos ni inversiones de posición",IF('Trades'!A88="","Introduzca el ID de operación",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ID: texto que empiece por A–Z, hasta 64 caracteres; sin *, ?, ~, =, &lt; ni &gt;. Ejemplo: T-001.",IF(COUNTIFS('Trades'!$A$9:$A$208,'Trades'!A88)&lt;&gt;1,"ID de operación duplicado",IF('Trades'!B88="","Indique el instrumento",IF(AND('Trades'!C88&lt;&gt;"LONG",'Trades'!C88&lt;&gt;"SHORT"),"Elija LONG o SHORT",IF(NOT(ISNUMBER('Trades'!D88)),"Introduzca una fecha y hora de apertura válidas",IF(OR('Trades'!D88&lt;1,'Trades'!D88&gt;2958465),"Introduzca una fecha y hora de apertura válidas",IF(NOT(ISNUMBER('Trades'!E88)),"Indique una cantidad inicial positiva",IF(OR('Trades'!E88&lt;=0,'Trades'!E88&gt;1000000,ROUND('Trades'!E88,8)&lt;&gt;'Trades'!E88),"Indique una cantidad inicial positiva",IF('Trades'!F88="","Indique la unidad de cantidad",IF(AND('Trades'!I88&lt;&gt;"OPEN",'Trades'!I88&lt;&gt;"CLOSED"),"Elija OPEN o CLOSED",IF(AND('Trades'!J88&lt;&gt;"NET",'Trades'!J88&lt;&gt;"GROSS"),"Elija NET o GROSS",IF(COUNTIFS('Exits'!$B$9:$B$608,'Trades'!A88,'Exits'!$G$9:$G$608,-1)&gt;0,"Revise las salidas vinculadas",IF(D88&gt;'Trades'!E88,"La cantidad cerrada supera la inicial",IF(AND('Trades'!I88="OPEN",D88='Trades'!E88),"OPEN contradice un saldo de cantidad nulo",IF('Trades'!I88="OPEN","",IF(O88=0,"Añada un cierre en Exits",IF(D88&lt;&gt;'Trades'!E88,"CLOSED requiere cerrar toda la cantidad",IF(AND('Trades'!J88="NET",NOT(ISNUMBER('Trades'!L88))),"Introduzca el neto conciliado de toda la posición",IF(AND('Trades'!J88="NET",'Trades'!K88&lt;&gt;"YES"),"Confirme que el neto abarca toda la posición",IF(IF('Trades'!J88="NET",IF('Trades'!M88="",FALSE,IF(NOT(ISNUMBER('Trades'!M88)),TRUE,OR('Trades'!M88&lt;0,'Trades'!M88&gt;1000000000,ROUND('Trades'!M88,2)&lt;&gt;'Trades'!M88))),FALSE),"Importes: hasta 2 decimales; valor absoluto de entrada ≤ 1.000.000.000.",IF(IF('Trades'!J88="NET",IF('Trades'!N88="",FALSE,IF(NOT(ISNUMBER('Trades'!N88)),TRUE,OR('Trades'!N88&lt;0,'Trades'!N88&gt;1000000000,ROUND('Trades'!N88,2)&lt;&gt;'Trades'!N88))),FALSE),"Importes: hasta 2 decimales; valor absoluto de entrada ≤ 1.000.000.000.",IF(IF('Trades'!J88="NET",IF('Trades'!O88="",FALSE,IF(NOT(ISNUMBER('Trades'!O88)),TRUE,OR(ABS('Trades'!O88)&gt;1000000000,ROUND('Trades'!O88,2)&lt;&gt;'Trades'!O88))),FALSE),"Importes: hasta 2 decimales; valor absoluto de entrada ≤ 1.000.000.000.",IF(AND('Trades'!J88="GROSS",NOT(ISNUMBER('Trades'!M88))),"Indique la comisión, incluso si es cero",IF(AND('Trades'!J88="GROSS",'Trades'!M88&lt;0),"La comisión no puede ser negativa",IF(AND('Trades'!J88="GROSS",NOT(ISNUMBER('Trades'!N88))),"Indique otros cargos, incluso si son cero",IF(AND('Trades'!J88="GROSS",'Trades'!N88&lt;0),"Los cargos no pueden ser negativos",IF(AND('Trades'!J88="GROSS",NOT(ISNUMBER('Trades'!O88))),"Indique la financiación con signo, incluido cero",IF(AND('Trades'!J88="GROSS",NOT(ISNUMBER(F88))),"Indique el P&amp;L bruto de cada salida",IF(IF('Trades'!J88="NET",OR(ABS('Trades'!L88)&gt;1000000000,ROUND('Trades'!L88,2)&lt;&gt;'Trades'!L88),FALSE),"Importes: hasta 2 decimales; valor absoluto de entrada ≤ 1.000.000.000.",IF(IF('Trades'!J88="GROSS",OR(ABS('Trades'!M88)&gt;1000000000,ABS('Trades'!N88)&gt;1000000000,ABS('Trades'!O88)&gt;1000000000,ROUND('Trades'!M88,2)&lt;&gt;'Trades'!M88,ROUND('Trades'!N88,2)&lt;&gt;'Trades'!N88,ROUND('Trades'!O88,2)&lt;&gt;'Trades'!O88),FALSE),"Importes: hasta 2 decimales; valor absoluto de entrada ≤ 1.000.000.000.",IF(AND('Trades'!G88&lt;&gt;"",OR(NOT(ISNUMBER('Trades'!G88)),'Trades'!G88&lt;=0)),"Indique un precio positivo o deje la celda vacía",IF(AND('Trades'!H88&lt;&gt;"",OR(NOT(ISNUMBER('Trades'!H88)),'Trades'!H88&lt;=0)),"Indique un precio positivo o deje la celda vacía","")))))))))))))))))))))))))))))))))))</x:f>
      </x:c>
      <x:c r="D88" s="31"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d",ROUND(SUMIFS('Exits'!$I$9:$I$608,'Exits'!$B$9:$B$608,'Trades'!A88),8)))</x:f>
      </x:c>
      <x:c r="E88" s="32"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d",IF(OR(O88=0,COUNTIFS('Exits'!$B$9:$B$608,'Trades'!A88,'Exits'!$G$9:$G$608,-1)&gt;0),"n/d",_xlfn.MAXIFS('Exits'!$C$9:$C$608,'Exits'!$B$9:$B$608,'Trades'!A88))))</x:f>
      </x:c>
      <x:c r="F88" s="30"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n/d",IF(AND(O88&gt;0,SUMIFS('Exits'!$J$9:$J$608,'Exits'!$B$9:$B$608,'Trades'!A88)=O88),ROUND(SUMIFS('Exits'!$F$9:$F$608,'Exits'!$B$9:$B$608,'Trades'!A88),2),"n/d")))</x:f>
      </x:c>
      <x:c r="G88" s="30" t="str">
        <x:f>IF(P88=0,"",IF(K88&lt;&gt;1,"n/d",IF('Trades'!J88="NET",'Trades'!L88,ROUND(F88-'Trades'!M88-'Trades'!N88+'Trades'!O88,2))))</x:f>
      </x:c>
      <x:c r="H88" s="31" t="str">
        <x:f>IF(P88=0,"",IF(N88=1,G88/'Trades'!P88,"n/d"))</x:f>
      </x:c>
      <x:c r="I88" s="33" t="str">
        <x:f>IF(P88=0,"",IF(K88&lt;&gt;1,"Posición sin completar",IF(NOT(ISNUMBER('Trades'!P88)),"Riesgo ausente o no válido: positivo, ≤ 1.000.000.000 y hasta 2 decimales.",IF(OR('Trades'!P88&lt;=0,'Trades'!P88&gt;1000000000,ROUND('Trades'!P88,2)&lt;&gt;'Trades'!P88),"Riesgo ausente o no válido: positivo, ≤ 1.000.000.000 y hasta 2 decimales.",IF(AND('Trades'!Q88&lt;&gt;"PRICE",'Trades'!Q88&lt;&gt;"ALL_IN"),"Elija PRICE o ALL_IN",IF('Trades'!Q88&lt;&gt;'Summary'!$K$4,"Otra base seleccionada","Registrado"))))))</x:f>
      </x:c>
      <x:c r="J88" s="33" t="str">
        <x:f>IF(P88=0,"",IF('Summary'!$H$6="Revise las fechas del filtro","Revise las fechas del filtro",IF(L88=1,"Incluida",IF(K88=1,"Fuera del período","No incluida"))))</x:f>
      </x:c>
      <x:c r="K88" s="29" t="n">
        <x:f>IF(P88=0,0,IF('Trades'!I88="UNSUPPORTED",4,IF(C88&lt;&gt;"",3,IF('Trades'!I88="OPEN",2,1))))</x:f>
        <x:v>0</x:v>
      </x:c>
      <x:c r="L88" s="29" t="n">
        <x:f>IF(OR(K88&lt;&gt;1,'Summary'!$H$6="Revise las fechas del filtro"),0,IF(AND(OR('Summary'!$B$6="",E88&gt;='Summary'!$B$6),OR('Summary'!$E$6="",E88&lt;'Summary'!$E$6+1)),1,0))</x:f>
        <x:v>0</x:v>
      </x:c>
      <x:c r="M88" s="29" t="n">
        <x:f>IF(AND(L88=1,N88=1,'Trades'!Q88='Summary'!$K$4),1,0)</x:f>
        <x:v>0</x:v>
      </x:c>
      <x:c r="N88" s="29" t="n">
        <x:f>IF(K88&lt;&gt;1,0,IF(NOT(ISNUMBER('Trades'!P88)),0,IF(AND('Trades'!P88&gt;0,'Trades'!P88&lt;=1000000000,ROUND('Trades'!P88,2)='Trades'!P88,OR('Trades'!Q88="PRICE",'Trades'!Q88="ALL_IN")),1,0)))</x:f>
        <x:v>0</x:v>
      </x:c>
      <x:c r="O88" s="29" t="n">
        <x:f>IF(P88=0,0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0,COUNTIFS('Exits'!$B$9:$B$608,'Trades'!A88,'Exits'!$K$9:$K$608,1)))</x:f>
        <x:v>0</x:v>
      </x:c>
      <x:c r="P88" s="29" t="n">
        <x:f>IF(COUNTA('Trades'!A88:I88,'Trades'!K88:T88)=0,0,1)</x:f>
        <x:v>0</x:v>
      </x:c>
    </x:row>
    <x:row r="89" ht="52" customHeight="1">
      <x:c r="A89" s="29" t="str">
        <x:f>IF(P89=0,"",IF('Trades'!A89="","[Trades "&amp;ROW()&amp;"]",'Trades'!A89))</x:f>
      </x:c>
      <x:c r="B89" s="33" t="str">
        <x:f>IF(K89=0,"",CHOOSE(K89,"Completa","Abierta","Incompleta / no válida","No admitida"))</x:f>
      </x:c>
      <x:c r="C89" s="33" t="str">
        <x:f>IF(P89=0,"",IF('Trades'!I89="UNSUPPORTED","No se admiten aumentos ni inversiones de posición",IF('Trades'!A89="","Introduzca el ID de operación",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ID: texto que empiece por A–Z, hasta 64 caracteres; sin *, ?, ~, =, &lt; ni &gt;. Ejemplo: T-001.",IF(COUNTIFS('Trades'!$A$9:$A$208,'Trades'!A89)&lt;&gt;1,"ID de operación duplicado",IF('Trades'!B89="","Indique el instrumento",IF(AND('Trades'!C89&lt;&gt;"LONG",'Trades'!C89&lt;&gt;"SHORT"),"Elija LONG o SHORT",IF(NOT(ISNUMBER('Trades'!D89)),"Introduzca una fecha y hora de apertura válidas",IF(OR('Trades'!D89&lt;1,'Trades'!D89&gt;2958465),"Introduzca una fecha y hora de apertura válidas",IF(NOT(ISNUMBER('Trades'!E89)),"Indique una cantidad inicial positiva",IF(OR('Trades'!E89&lt;=0,'Trades'!E89&gt;1000000,ROUND('Trades'!E89,8)&lt;&gt;'Trades'!E89),"Indique una cantidad inicial positiva",IF('Trades'!F89="","Indique la unidad de cantidad",IF(AND('Trades'!I89&lt;&gt;"OPEN",'Trades'!I89&lt;&gt;"CLOSED"),"Elija OPEN o CLOSED",IF(AND('Trades'!J89&lt;&gt;"NET",'Trades'!J89&lt;&gt;"GROSS"),"Elija NET o GROSS",IF(COUNTIFS('Exits'!$B$9:$B$608,'Trades'!A89,'Exits'!$G$9:$G$608,-1)&gt;0,"Revise las salidas vinculadas",IF(D89&gt;'Trades'!E89,"La cantidad cerrada supera la inicial",IF(AND('Trades'!I89="OPEN",D89='Trades'!E89),"OPEN contradice un saldo de cantidad nulo",IF('Trades'!I89="OPEN","",IF(O89=0,"Añada un cierre en Exits",IF(D89&lt;&gt;'Trades'!E89,"CLOSED requiere cerrar toda la cantidad",IF(AND('Trades'!J89="NET",NOT(ISNUMBER('Trades'!L89))),"Introduzca el neto conciliado de toda la posición",IF(AND('Trades'!J89="NET",'Trades'!K89&lt;&gt;"YES"),"Confirme que el neto abarca toda la posición",IF(IF('Trades'!J89="NET",IF('Trades'!M89="",FALSE,IF(NOT(ISNUMBER('Trades'!M89)),TRUE,OR('Trades'!M89&lt;0,'Trades'!M89&gt;1000000000,ROUND('Trades'!M89,2)&lt;&gt;'Trades'!M89))),FALSE),"Importes: hasta 2 decimales; valor absoluto de entrada ≤ 1.000.000.000.",IF(IF('Trades'!J89="NET",IF('Trades'!N89="",FALSE,IF(NOT(ISNUMBER('Trades'!N89)),TRUE,OR('Trades'!N89&lt;0,'Trades'!N89&gt;1000000000,ROUND('Trades'!N89,2)&lt;&gt;'Trades'!N89))),FALSE),"Importes: hasta 2 decimales; valor absoluto de entrada ≤ 1.000.000.000.",IF(IF('Trades'!J89="NET",IF('Trades'!O89="",FALSE,IF(NOT(ISNUMBER('Trades'!O89)),TRUE,OR(ABS('Trades'!O89)&gt;1000000000,ROUND('Trades'!O89,2)&lt;&gt;'Trades'!O89))),FALSE),"Importes: hasta 2 decimales; valor absoluto de entrada ≤ 1.000.000.000.",IF(AND('Trades'!J89="GROSS",NOT(ISNUMBER('Trades'!M89))),"Indique la comisión, incluso si es cero",IF(AND('Trades'!J89="GROSS",'Trades'!M89&lt;0),"La comisión no puede ser negativa",IF(AND('Trades'!J89="GROSS",NOT(ISNUMBER('Trades'!N89))),"Indique otros cargos, incluso si son cero",IF(AND('Trades'!J89="GROSS",'Trades'!N89&lt;0),"Los cargos no pueden ser negativos",IF(AND('Trades'!J89="GROSS",NOT(ISNUMBER('Trades'!O89))),"Indique la financiación con signo, incluido cero",IF(AND('Trades'!J89="GROSS",NOT(ISNUMBER(F89))),"Indique el P&amp;L bruto de cada salida",IF(IF('Trades'!J89="NET",OR(ABS('Trades'!L89)&gt;1000000000,ROUND('Trades'!L89,2)&lt;&gt;'Trades'!L89),FALSE),"Importes: hasta 2 decimales; valor absoluto de entrada ≤ 1.000.000.000.",IF(IF('Trades'!J89="GROSS",OR(ABS('Trades'!M89)&gt;1000000000,ABS('Trades'!N89)&gt;1000000000,ABS('Trades'!O89)&gt;1000000000,ROUND('Trades'!M89,2)&lt;&gt;'Trades'!M89,ROUND('Trades'!N89,2)&lt;&gt;'Trades'!N89,ROUND('Trades'!O89,2)&lt;&gt;'Trades'!O89),FALSE),"Importes: hasta 2 decimales; valor absoluto de entrada ≤ 1.000.000.000.",IF(AND('Trades'!G89&lt;&gt;"",OR(NOT(ISNUMBER('Trades'!G89)),'Trades'!G89&lt;=0)),"Indique un precio positivo o deje la celda vacía",IF(AND('Trades'!H89&lt;&gt;"",OR(NOT(ISNUMBER('Trades'!H89)),'Trades'!H89&lt;=0)),"Indique un precio positivo o deje la celda vacía","")))))))))))))))))))))))))))))))))))</x:f>
      </x:c>
      <x:c r="D89" s="31"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d",ROUND(SUMIFS('Exits'!$I$9:$I$608,'Exits'!$B$9:$B$608,'Trades'!A89),8)))</x:f>
      </x:c>
      <x:c r="E89" s="32"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d",IF(OR(O89=0,COUNTIFS('Exits'!$B$9:$B$608,'Trades'!A89,'Exits'!$G$9:$G$608,-1)&gt;0),"n/d",_xlfn.MAXIFS('Exits'!$C$9:$C$608,'Exits'!$B$9:$B$608,'Trades'!A89))))</x:f>
      </x:c>
      <x:c r="F89" s="30"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n/d",IF(AND(O89&gt;0,SUMIFS('Exits'!$J$9:$J$608,'Exits'!$B$9:$B$608,'Trades'!A89)=O89),ROUND(SUMIFS('Exits'!$F$9:$F$608,'Exits'!$B$9:$B$608,'Trades'!A89),2),"n/d")))</x:f>
      </x:c>
      <x:c r="G89" s="30" t="str">
        <x:f>IF(P89=0,"",IF(K89&lt;&gt;1,"n/d",IF('Trades'!J89="NET",'Trades'!L89,ROUND(F89-'Trades'!M89-'Trades'!N89+'Trades'!O89,2))))</x:f>
      </x:c>
      <x:c r="H89" s="31" t="str">
        <x:f>IF(P89=0,"",IF(N89=1,G89/'Trades'!P89,"n/d"))</x:f>
      </x:c>
      <x:c r="I89" s="33" t="str">
        <x:f>IF(P89=0,"",IF(K89&lt;&gt;1,"Posición sin completar",IF(NOT(ISNUMBER('Trades'!P89)),"Riesgo ausente o no válido: positivo, ≤ 1.000.000.000 y hasta 2 decimales.",IF(OR('Trades'!P89&lt;=0,'Trades'!P89&gt;1000000000,ROUND('Trades'!P89,2)&lt;&gt;'Trades'!P89),"Riesgo ausente o no válido: positivo, ≤ 1.000.000.000 y hasta 2 decimales.",IF(AND('Trades'!Q89&lt;&gt;"PRICE",'Trades'!Q89&lt;&gt;"ALL_IN"),"Elija PRICE o ALL_IN",IF('Trades'!Q89&lt;&gt;'Summary'!$K$4,"Otra base seleccionada","Registrado"))))))</x:f>
      </x:c>
      <x:c r="J89" s="33" t="str">
        <x:f>IF(P89=0,"",IF('Summary'!$H$6="Revise las fechas del filtro","Revise las fechas del filtro",IF(L89=1,"Incluida",IF(K89=1,"Fuera del período","No incluida"))))</x:f>
      </x:c>
      <x:c r="K89" s="29" t="n">
        <x:f>IF(P89=0,0,IF('Trades'!I89="UNSUPPORTED",4,IF(C89&lt;&gt;"",3,IF('Trades'!I89="OPEN",2,1))))</x:f>
        <x:v>0</x:v>
      </x:c>
      <x:c r="L89" s="29" t="n">
        <x:f>IF(OR(K89&lt;&gt;1,'Summary'!$H$6="Revise las fechas del filtro"),0,IF(AND(OR('Summary'!$B$6="",E89&gt;='Summary'!$B$6),OR('Summary'!$E$6="",E89&lt;'Summary'!$E$6+1)),1,0))</x:f>
        <x:v>0</x:v>
      </x:c>
      <x:c r="M89" s="29" t="n">
        <x:f>IF(AND(L89=1,N89=1,'Trades'!Q89='Summary'!$K$4),1,0)</x:f>
        <x:v>0</x:v>
      </x:c>
      <x:c r="N89" s="29" t="n">
        <x:f>IF(K89&lt;&gt;1,0,IF(NOT(ISNUMBER('Trades'!P89)),0,IF(AND('Trades'!P89&gt;0,'Trades'!P89&lt;=1000000000,ROUND('Trades'!P89,2)='Trades'!P89,OR('Trades'!Q89="PRICE",'Trades'!Q89="ALL_IN")),1,0)))</x:f>
        <x:v>0</x:v>
      </x:c>
      <x:c r="O89" s="29" t="n">
        <x:f>IF(P89=0,0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0,COUNTIFS('Exits'!$B$9:$B$608,'Trades'!A89,'Exits'!$K$9:$K$608,1)))</x:f>
        <x:v>0</x:v>
      </x:c>
      <x:c r="P89" s="29" t="n">
        <x:f>IF(COUNTA('Trades'!A89:I89,'Trades'!K89:T89)=0,0,1)</x:f>
        <x:v>0</x:v>
      </x:c>
    </x:row>
    <x:row r="90" ht="52" customHeight="1">
      <x:c r="A90" s="29" t="str">
        <x:f>IF(P90=0,"",IF('Trades'!A90="","[Trades "&amp;ROW()&amp;"]",'Trades'!A90))</x:f>
      </x:c>
      <x:c r="B90" s="33" t="str">
        <x:f>IF(K90=0,"",CHOOSE(K90,"Completa","Abierta","Incompleta / no válida","No admitida"))</x:f>
      </x:c>
      <x:c r="C90" s="33" t="str">
        <x:f>IF(P90=0,"",IF('Trades'!I90="UNSUPPORTED","No se admiten aumentos ni inversiones de posición",IF('Trades'!A90="","Introduzca el ID de operación",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ID: texto que empiece por A–Z, hasta 64 caracteres; sin *, ?, ~, =, &lt; ni &gt;. Ejemplo: T-001.",IF(COUNTIFS('Trades'!$A$9:$A$208,'Trades'!A90)&lt;&gt;1,"ID de operación duplicado",IF('Trades'!B90="","Indique el instrumento",IF(AND('Trades'!C90&lt;&gt;"LONG",'Trades'!C90&lt;&gt;"SHORT"),"Elija LONG o SHORT",IF(NOT(ISNUMBER('Trades'!D90)),"Introduzca una fecha y hora de apertura válidas",IF(OR('Trades'!D90&lt;1,'Trades'!D90&gt;2958465),"Introduzca una fecha y hora de apertura válidas",IF(NOT(ISNUMBER('Trades'!E90)),"Indique una cantidad inicial positiva",IF(OR('Trades'!E90&lt;=0,'Trades'!E90&gt;1000000,ROUND('Trades'!E90,8)&lt;&gt;'Trades'!E90),"Indique una cantidad inicial positiva",IF('Trades'!F90="","Indique la unidad de cantidad",IF(AND('Trades'!I90&lt;&gt;"OPEN",'Trades'!I90&lt;&gt;"CLOSED"),"Elija OPEN o CLOSED",IF(AND('Trades'!J90&lt;&gt;"NET",'Trades'!J90&lt;&gt;"GROSS"),"Elija NET o GROSS",IF(COUNTIFS('Exits'!$B$9:$B$608,'Trades'!A90,'Exits'!$G$9:$G$608,-1)&gt;0,"Revise las salidas vinculadas",IF(D90&gt;'Trades'!E90,"La cantidad cerrada supera la inicial",IF(AND('Trades'!I90="OPEN",D90='Trades'!E90),"OPEN contradice un saldo de cantidad nulo",IF('Trades'!I90="OPEN","",IF(O90=0,"Añada un cierre en Exits",IF(D90&lt;&gt;'Trades'!E90,"CLOSED requiere cerrar toda la cantidad",IF(AND('Trades'!J90="NET",NOT(ISNUMBER('Trades'!L90))),"Introduzca el neto conciliado de toda la posición",IF(AND('Trades'!J90="NET",'Trades'!K90&lt;&gt;"YES"),"Confirme que el neto abarca toda la posición",IF(IF('Trades'!J90="NET",IF('Trades'!M90="",FALSE,IF(NOT(ISNUMBER('Trades'!M90)),TRUE,OR('Trades'!M90&lt;0,'Trades'!M90&gt;1000000000,ROUND('Trades'!M90,2)&lt;&gt;'Trades'!M90))),FALSE),"Importes: hasta 2 decimales; valor absoluto de entrada ≤ 1.000.000.000.",IF(IF('Trades'!J90="NET",IF('Trades'!N90="",FALSE,IF(NOT(ISNUMBER('Trades'!N90)),TRUE,OR('Trades'!N90&lt;0,'Trades'!N90&gt;1000000000,ROUND('Trades'!N90,2)&lt;&gt;'Trades'!N90))),FALSE),"Importes: hasta 2 decimales; valor absoluto de entrada ≤ 1.000.000.000.",IF(IF('Trades'!J90="NET",IF('Trades'!O90="",FALSE,IF(NOT(ISNUMBER('Trades'!O90)),TRUE,OR(ABS('Trades'!O90)&gt;1000000000,ROUND('Trades'!O90,2)&lt;&gt;'Trades'!O90))),FALSE),"Importes: hasta 2 decimales; valor absoluto de entrada ≤ 1.000.000.000.",IF(AND('Trades'!J90="GROSS",NOT(ISNUMBER('Trades'!M90))),"Indique la comisión, incluso si es cero",IF(AND('Trades'!J90="GROSS",'Trades'!M90&lt;0),"La comisión no puede ser negativa",IF(AND('Trades'!J90="GROSS",NOT(ISNUMBER('Trades'!N90))),"Indique otros cargos, incluso si son cero",IF(AND('Trades'!J90="GROSS",'Trades'!N90&lt;0),"Los cargos no pueden ser negativos",IF(AND('Trades'!J90="GROSS",NOT(ISNUMBER('Trades'!O90))),"Indique la financiación con signo, incluido cero",IF(AND('Trades'!J90="GROSS",NOT(ISNUMBER(F90))),"Indique el P&amp;L bruto de cada salida",IF(IF('Trades'!J90="NET",OR(ABS('Trades'!L90)&gt;1000000000,ROUND('Trades'!L90,2)&lt;&gt;'Trades'!L90),FALSE),"Importes: hasta 2 decimales; valor absoluto de entrada ≤ 1.000.000.000.",IF(IF('Trades'!J90="GROSS",OR(ABS('Trades'!M90)&gt;1000000000,ABS('Trades'!N90)&gt;1000000000,ABS('Trades'!O90)&gt;1000000000,ROUND('Trades'!M90,2)&lt;&gt;'Trades'!M90,ROUND('Trades'!N90,2)&lt;&gt;'Trades'!N90,ROUND('Trades'!O90,2)&lt;&gt;'Trades'!O90),FALSE),"Importes: hasta 2 decimales; valor absoluto de entrada ≤ 1.000.000.000.",IF(AND('Trades'!G90&lt;&gt;"",OR(NOT(ISNUMBER('Trades'!G90)),'Trades'!G90&lt;=0)),"Indique un precio positivo o deje la celda vacía",IF(AND('Trades'!H90&lt;&gt;"",OR(NOT(ISNUMBER('Trades'!H90)),'Trades'!H90&lt;=0)),"Indique un precio positivo o deje la celda vacía","")))))))))))))))))))))))))))))))))))</x:f>
      </x:c>
      <x:c r="D90" s="31"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d",ROUND(SUMIFS('Exits'!$I$9:$I$608,'Exits'!$B$9:$B$608,'Trades'!A90),8)))</x:f>
      </x:c>
      <x:c r="E90" s="32"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d",IF(OR(O90=0,COUNTIFS('Exits'!$B$9:$B$608,'Trades'!A90,'Exits'!$G$9:$G$608,-1)&gt;0),"n/d",_xlfn.MAXIFS('Exits'!$C$9:$C$608,'Exits'!$B$9:$B$608,'Trades'!A90))))</x:f>
      </x:c>
      <x:c r="F90" s="30"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n/d",IF(AND(O90&gt;0,SUMIFS('Exits'!$J$9:$J$608,'Exits'!$B$9:$B$608,'Trades'!A90)=O90),ROUND(SUMIFS('Exits'!$F$9:$F$608,'Exits'!$B$9:$B$608,'Trades'!A90),2),"n/d")))</x:f>
      </x:c>
      <x:c r="G90" s="30" t="str">
        <x:f>IF(P90=0,"",IF(K90&lt;&gt;1,"n/d",IF('Trades'!J90="NET",'Trades'!L90,ROUND(F90-'Trades'!M90-'Trades'!N90+'Trades'!O90,2))))</x:f>
      </x:c>
      <x:c r="H90" s="31" t="str">
        <x:f>IF(P90=0,"",IF(N90=1,G90/'Trades'!P90,"n/d"))</x:f>
      </x:c>
      <x:c r="I90" s="33" t="str">
        <x:f>IF(P90=0,"",IF(K90&lt;&gt;1,"Posición sin completar",IF(NOT(ISNUMBER('Trades'!P90)),"Riesgo ausente o no válido: positivo, ≤ 1.000.000.000 y hasta 2 decimales.",IF(OR('Trades'!P90&lt;=0,'Trades'!P90&gt;1000000000,ROUND('Trades'!P90,2)&lt;&gt;'Trades'!P90),"Riesgo ausente o no válido: positivo, ≤ 1.000.000.000 y hasta 2 decimales.",IF(AND('Trades'!Q90&lt;&gt;"PRICE",'Trades'!Q90&lt;&gt;"ALL_IN"),"Elija PRICE o ALL_IN",IF('Trades'!Q90&lt;&gt;'Summary'!$K$4,"Otra base seleccionada","Registrado"))))))</x:f>
      </x:c>
      <x:c r="J90" s="33" t="str">
        <x:f>IF(P90=0,"",IF('Summary'!$H$6="Revise las fechas del filtro","Revise las fechas del filtro",IF(L90=1,"Incluida",IF(K90=1,"Fuera del período","No incluida"))))</x:f>
      </x:c>
      <x:c r="K90" s="29" t="n">
        <x:f>IF(P90=0,0,IF('Trades'!I90="UNSUPPORTED",4,IF(C90&lt;&gt;"",3,IF('Trades'!I90="OPEN",2,1))))</x:f>
        <x:v>0</x:v>
      </x:c>
      <x:c r="L90" s="29" t="n">
        <x:f>IF(OR(K90&lt;&gt;1,'Summary'!$H$6="Revise las fechas del filtro"),0,IF(AND(OR('Summary'!$B$6="",E90&gt;='Summary'!$B$6),OR('Summary'!$E$6="",E90&lt;'Summary'!$E$6+1)),1,0))</x:f>
        <x:v>0</x:v>
      </x:c>
      <x:c r="M90" s="29" t="n">
        <x:f>IF(AND(L90=1,N90=1,'Trades'!Q90='Summary'!$K$4),1,0)</x:f>
        <x:v>0</x:v>
      </x:c>
      <x:c r="N90" s="29" t="n">
        <x:f>IF(K90&lt;&gt;1,0,IF(NOT(ISNUMBER('Trades'!P90)),0,IF(AND('Trades'!P90&gt;0,'Trades'!P90&lt;=1000000000,ROUND('Trades'!P90,2)='Trades'!P90,OR('Trades'!Q90="PRICE",'Trades'!Q90="ALL_IN")),1,0)))</x:f>
        <x:v>0</x:v>
      </x:c>
      <x:c r="O90" s="29" t="n">
        <x:f>IF(P90=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0,COUNTIFS('Exits'!$B$9:$B$608,'Trades'!A90,'Exits'!$K$9:$K$608,1)))</x:f>
        <x:v>0</x:v>
      </x:c>
      <x:c r="P90" s="29" t="n">
        <x:f>IF(COUNTA('Trades'!A90:I90,'Trades'!K90:T90)=0,0,1)</x:f>
        <x:v>0</x:v>
      </x:c>
    </x:row>
    <x:row r="91" ht="52" customHeight="1">
      <x:c r="A91" s="29" t="str">
        <x:f>IF(P91=0,"",IF('Trades'!A91="","[Trades "&amp;ROW()&amp;"]",'Trades'!A91))</x:f>
      </x:c>
      <x:c r="B91" s="33" t="str">
        <x:f>IF(K91=0,"",CHOOSE(K91,"Completa","Abierta","Incompleta / no válida","No admitida"))</x:f>
      </x:c>
      <x:c r="C91" s="33" t="str">
        <x:f>IF(P91=0,"",IF('Trades'!I91="UNSUPPORTED","No se admiten aumentos ni inversiones de posición",IF('Trades'!A91="","Introduzca el ID de operación",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ID: texto que empiece por A–Z, hasta 64 caracteres; sin *, ?, ~, =, &lt; ni &gt;. Ejemplo: T-001.",IF(COUNTIFS('Trades'!$A$9:$A$208,'Trades'!A91)&lt;&gt;1,"ID de operación duplicado",IF('Trades'!B91="","Indique el instrumento",IF(AND('Trades'!C91&lt;&gt;"LONG",'Trades'!C91&lt;&gt;"SHORT"),"Elija LONG o SHORT",IF(NOT(ISNUMBER('Trades'!D91)),"Introduzca una fecha y hora de apertura válidas",IF(OR('Trades'!D91&lt;1,'Trades'!D91&gt;2958465),"Introduzca una fecha y hora de apertura válidas",IF(NOT(ISNUMBER('Trades'!E91)),"Indique una cantidad inicial positiva",IF(OR('Trades'!E91&lt;=0,'Trades'!E91&gt;1000000,ROUND('Trades'!E91,8)&lt;&gt;'Trades'!E91),"Indique una cantidad inicial positiva",IF('Trades'!F91="","Indique la unidad de cantidad",IF(AND('Trades'!I91&lt;&gt;"OPEN",'Trades'!I91&lt;&gt;"CLOSED"),"Elija OPEN o CLOSED",IF(AND('Trades'!J91&lt;&gt;"NET",'Trades'!J91&lt;&gt;"GROSS"),"Elija NET o GROSS",IF(COUNTIFS('Exits'!$B$9:$B$608,'Trades'!A91,'Exits'!$G$9:$G$608,-1)&gt;0,"Revise las salidas vinculadas",IF(D91&gt;'Trades'!E91,"La cantidad cerrada supera la inicial",IF(AND('Trades'!I91="OPEN",D91='Trades'!E91),"OPEN contradice un saldo de cantidad nulo",IF('Trades'!I91="OPEN","",IF(O91=0,"Añada un cierre en Exits",IF(D91&lt;&gt;'Trades'!E91,"CLOSED requiere cerrar toda la cantidad",IF(AND('Trades'!J91="NET",NOT(ISNUMBER('Trades'!L91))),"Introduzca el neto conciliado de toda la posición",IF(AND('Trades'!J91="NET",'Trades'!K91&lt;&gt;"YES"),"Confirme que el neto abarca toda la posición",IF(IF('Trades'!J91="NET",IF('Trades'!M91="",FALSE,IF(NOT(ISNUMBER('Trades'!M91)),TRUE,OR('Trades'!M91&lt;0,'Trades'!M91&gt;1000000000,ROUND('Trades'!M91,2)&lt;&gt;'Trades'!M91))),FALSE),"Importes: hasta 2 decimales; valor absoluto de entrada ≤ 1.000.000.000.",IF(IF('Trades'!J91="NET",IF('Trades'!N91="",FALSE,IF(NOT(ISNUMBER('Trades'!N91)),TRUE,OR('Trades'!N91&lt;0,'Trades'!N91&gt;1000000000,ROUND('Trades'!N91,2)&lt;&gt;'Trades'!N91))),FALSE),"Importes: hasta 2 decimales; valor absoluto de entrada ≤ 1.000.000.000.",IF(IF('Trades'!J91="NET",IF('Trades'!O91="",FALSE,IF(NOT(ISNUMBER('Trades'!O91)),TRUE,OR(ABS('Trades'!O91)&gt;1000000000,ROUND('Trades'!O91,2)&lt;&gt;'Trades'!O91))),FALSE),"Importes: hasta 2 decimales; valor absoluto de entrada ≤ 1.000.000.000.",IF(AND('Trades'!J91="GROSS",NOT(ISNUMBER('Trades'!M91))),"Indique la comisión, incluso si es cero",IF(AND('Trades'!J91="GROSS",'Trades'!M91&lt;0),"La comisión no puede ser negativa",IF(AND('Trades'!J91="GROSS",NOT(ISNUMBER('Trades'!N91))),"Indique otros cargos, incluso si son cero",IF(AND('Trades'!J91="GROSS",'Trades'!N91&lt;0),"Los cargos no pueden ser negativos",IF(AND('Trades'!J91="GROSS",NOT(ISNUMBER('Trades'!O91))),"Indique la financiación con signo, incluido cero",IF(AND('Trades'!J91="GROSS",NOT(ISNUMBER(F91))),"Indique el P&amp;L bruto de cada salida",IF(IF('Trades'!J91="NET",OR(ABS('Trades'!L91)&gt;1000000000,ROUND('Trades'!L91,2)&lt;&gt;'Trades'!L91),FALSE),"Importes: hasta 2 decimales; valor absoluto de entrada ≤ 1.000.000.000.",IF(IF('Trades'!J91="GROSS",OR(ABS('Trades'!M91)&gt;1000000000,ABS('Trades'!N91)&gt;1000000000,ABS('Trades'!O91)&gt;1000000000,ROUND('Trades'!M91,2)&lt;&gt;'Trades'!M91,ROUND('Trades'!N91,2)&lt;&gt;'Trades'!N91,ROUND('Trades'!O91,2)&lt;&gt;'Trades'!O91),FALSE),"Importes: hasta 2 decimales; valor absoluto de entrada ≤ 1.000.000.000.",IF(AND('Trades'!G91&lt;&gt;"",OR(NOT(ISNUMBER('Trades'!G91)),'Trades'!G91&lt;=0)),"Indique un precio positivo o deje la celda vacía",IF(AND('Trades'!H91&lt;&gt;"",OR(NOT(ISNUMBER('Trades'!H91)),'Trades'!H91&lt;=0)),"Indique un precio positivo o deje la celda vacía","")))))))))))))))))))))))))))))))))))</x:f>
      </x:c>
      <x:c r="D91" s="31"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d",ROUND(SUMIFS('Exits'!$I$9:$I$608,'Exits'!$B$9:$B$608,'Trades'!A91),8)))</x:f>
      </x:c>
      <x:c r="E91" s="32"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d",IF(OR(O91=0,COUNTIFS('Exits'!$B$9:$B$608,'Trades'!A91,'Exits'!$G$9:$G$608,-1)&gt;0),"n/d",_xlfn.MAXIFS('Exits'!$C$9:$C$608,'Exits'!$B$9:$B$608,'Trades'!A91))))</x:f>
      </x:c>
      <x:c r="F91" s="30"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n/d",IF(AND(O91&gt;0,SUMIFS('Exits'!$J$9:$J$608,'Exits'!$B$9:$B$608,'Trades'!A91)=O91),ROUND(SUMIFS('Exits'!$F$9:$F$608,'Exits'!$B$9:$B$608,'Trades'!A91),2),"n/d")))</x:f>
      </x:c>
      <x:c r="G91" s="30" t="str">
        <x:f>IF(P91=0,"",IF(K91&lt;&gt;1,"n/d",IF('Trades'!J91="NET",'Trades'!L91,ROUND(F91-'Trades'!M91-'Trades'!N91+'Trades'!O91,2))))</x:f>
      </x:c>
      <x:c r="H91" s="31" t="str">
        <x:f>IF(P91=0,"",IF(N91=1,G91/'Trades'!P91,"n/d"))</x:f>
      </x:c>
      <x:c r="I91" s="33" t="str">
        <x:f>IF(P91=0,"",IF(K91&lt;&gt;1,"Posición sin completar",IF(NOT(ISNUMBER('Trades'!P91)),"Riesgo ausente o no válido: positivo, ≤ 1.000.000.000 y hasta 2 decimales.",IF(OR('Trades'!P91&lt;=0,'Trades'!P91&gt;1000000000,ROUND('Trades'!P91,2)&lt;&gt;'Trades'!P91),"Riesgo ausente o no válido: positivo, ≤ 1.000.000.000 y hasta 2 decimales.",IF(AND('Trades'!Q91&lt;&gt;"PRICE",'Trades'!Q91&lt;&gt;"ALL_IN"),"Elija PRICE o ALL_IN",IF('Trades'!Q91&lt;&gt;'Summary'!$K$4,"Otra base seleccionada","Registrado"))))))</x:f>
      </x:c>
      <x:c r="J91" s="33" t="str">
        <x:f>IF(P91=0,"",IF('Summary'!$H$6="Revise las fechas del filtro","Revise las fechas del filtro",IF(L91=1,"Incluida",IF(K91=1,"Fuera del período","No incluida"))))</x:f>
      </x:c>
      <x:c r="K91" s="29" t="n">
        <x:f>IF(P91=0,0,IF('Trades'!I91="UNSUPPORTED",4,IF(C91&lt;&gt;"",3,IF('Trades'!I91="OPEN",2,1))))</x:f>
        <x:v>0</x:v>
      </x:c>
      <x:c r="L91" s="29" t="n">
        <x:f>IF(OR(K91&lt;&gt;1,'Summary'!$H$6="Revise las fechas del filtro"),0,IF(AND(OR('Summary'!$B$6="",E91&gt;='Summary'!$B$6),OR('Summary'!$E$6="",E91&lt;'Summary'!$E$6+1)),1,0))</x:f>
        <x:v>0</x:v>
      </x:c>
      <x:c r="M91" s="29" t="n">
        <x:f>IF(AND(L91=1,N91=1,'Trades'!Q91='Summary'!$K$4),1,0)</x:f>
        <x:v>0</x:v>
      </x:c>
      <x:c r="N91" s="29" t="n">
        <x:f>IF(K91&lt;&gt;1,0,IF(NOT(ISNUMBER('Trades'!P91)),0,IF(AND('Trades'!P91&gt;0,'Trades'!P91&lt;=1000000000,ROUND('Trades'!P91,2)='Trades'!P91,OR('Trades'!Q91="PRICE",'Trades'!Q91="ALL_IN")),1,0)))</x:f>
        <x:v>0</x:v>
      </x:c>
      <x:c r="O91" s="29" t="n">
        <x:f>IF(P91=0,0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0,COUNTIFS('Exits'!$B$9:$B$608,'Trades'!A91,'Exits'!$K$9:$K$608,1)))</x:f>
        <x:v>0</x:v>
      </x:c>
      <x:c r="P91" s="29" t="n">
        <x:f>IF(COUNTA('Trades'!A91:I91,'Trades'!K91:T91)=0,0,1)</x:f>
        <x:v>0</x:v>
      </x:c>
    </x:row>
    <x:row r="92" ht="52" customHeight="1">
      <x:c r="A92" s="29" t="str">
        <x:f>IF(P92=0,"",IF('Trades'!A92="","[Trades "&amp;ROW()&amp;"]",'Trades'!A92))</x:f>
      </x:c>
      <x:c r="B92" s="33" t="str">
        <x:f>IF(K92=0,"",CHOOSE(K92,"Completa","Abierta","Incompleta / no válida","No admitida"))</x:f>
      </x:c>
      <x:c r="C92" s="33" t="str">
        <x:f>IF(P92=0,"",IF('Trades'!I92="UNSUPPORTED","No se admiten aumentos ni inversiones de posición",IF('Trades'!A92="","Introduzca el ID de operación",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ID: texto que empiece por A–Z, hasta 64 caracteres; sin *, ?, ~, =, &lt; ni &gt;. Ejemplo: T-001.",IF(COUNTIFS('Trades'!$A$9:$A$208,'Trades'!A92)&lt;&gt;1,"ID de operación duplicado",IF('Trades'!B92="","Indique el instrumento",IF(AND('Trades'!C92&lt;&gt;"LONG",'Trades'!C92&lt;&gt;"SHORT"),"Elija LONG o SHORT",IF(NOT(ISNUMBER('Trades'!D92)),"Introduzca una fecha y hora de apertura válidas",IF(OR('Trades'!D92&lt;1,'Trades'!D92&gt;2958465),"Introduzca una fecha y hora de apertura válidas",IF(NOT(ISNUMBER('Trades'!E92)),"Indique una cantidad inicial positiva",IF(OR('Trades'!E92&lt;=0,'Trades'!E92&gt;1000000,ROUND('Trades'!E92,8)&lt;&gt;'Trades'!E92),"Indique una cantidad inicial positiva",IF('Trades'!F92="","Indique la unidad de cantidad",IF(AND('Trades'!I92&lt;&gt;"OPEN",'Trades'!I92&lt;&gt;"CLOSED"),"Elija OPEN o CLOSED",IF(AND('Trades'!J92&lt;&gt;"NET",'Trades'!J92&lt;&gt;"GROSS"),"Elija NET o GROSS",IF(COUNTIFS('Exits'!$B$9:$B$608,'Trades'!A92,'Exits'!$G$9:$G$608,-1)&gt;0,"Revise las salidas vinculadas",IF(D92&gt;'Trades'!E92,"La cantidad cerrada supera la inicial",IF(AND('Trades'!I92="OPEN",D92='Trades'!E92),"OPEN contradice un saldo de cantidad nulo",IF('Trades'!I92="OPEN","",IF(O92=0,"Añada un cierre en Exits",IF(D92&lt;&gt;'Trades'!E92,"CLOSED requiere cerrar toda la cantidad",IF(AND('Trades'!J92="NET",NOT(ISNUMBER('Trades'!L92))),"Introduzca el neto conciliado de toda la posición",IF(AND('Trades'!J92="NET",'Trades'!K92&lt;&gt;"YES"),"Confirme que el neto abarca toda la posición",IF(IF('Trades'!J92="NET",IF('Trades'!M92="",FALSE,IF(NOT(ISNUMBER('Trades'!M92)),TRUE,OR('Trades'!M92&lt;0,'Trades'!M92&gt;1000000000,ROUND('Trades'!M92,2)&lt;&gt;'Trades'!M92))),FALSE),"Importes: hasta 2 decimales; valor absoluto de entrada ≤ 1.000.000.000.",IF(IF('Trades'!J92="NET",IF('Trades'!N92="",FALSE,IF(NOT(ISNUMBER('Trades'!N92)),TRUE,OR('Trades'!N92&lt;0,'Trades'!N92&gt;1000000000,ROUND('Trades'!N92,2)&lt;&gt;'Trades'!N92))),FALSE),"Importes: hasta 2 decimales; valor absoluto de entrada ≤ 1.000.000.000.",IF(IF('Trades'!J92="NET",IF('Trades'!O92="",FALSE,IF(NOT(ISNUMBER('Trades'!O92)),TRUE,OR(ABS('Trades'!O92)&gt;1000000000,ROUND('Trades'!O92,2)&lt;&gt;'Trades'!O92))),FALSE),"Importes: hasta 2 decimales; valor absoluto de entrada ≤ 1.000.000.000.",IF(AND('Trades'!J92="GROSS",NOT(ISNUMBER('Trades'!M92))),"Indique la comisión, incluso si es cero",IF(AND('Trades'!J92="GROSS",'Trades'!M92&lt;0),"La comisión no puede ser negativa",IF(AND('Trades'!J92="GROSS",NOT(ISNUMBER('Trades'!N92))),"Indique otros cargos, incluso si son cero",IF(AND('Trades'!J92="GROSS",'Trades'!N92&lt;0),"Los cargos no pueden ser negativos",IF(AND('Trades'!J92="GROSS",NOT(ISNUMBER('Trades'!O92))),"Indique la financiación con signo, incluido cero",IF(AND('Trades'!J92="GROSS",NOT(ISNUMBER(F92))),"Indique el P&amp;L bruto de cada salida",IF(IF('Trades'!J92="NET",OR(ABS('Trades'!L92)&gt;1000000000,ROUND('Trades'!L92,2)&lt;&gt;'Trades'!L92),FALSE),"Importes: hasta 2 decimales; valor absoluto de entrada ≤ 1.000.000.000.",IF(IF('Trades'!J92="GROSS",OR(ABS('Trades'!M92)&gt;1000000000,ABS('Trades'!N92)&gt;1000000000,ABS('Trades'!O92)&gt;1000000000,ROUND('Trades'!M92,2)&lt;&gt;'Trades'!M92,ROUND('Trades'!N92,2)&lt;&gt;'Trades'!N92,ROUND('Trades'!O92,2)&lt;&gt;'Trades'!O92),FALSE),"Importes: hasta 2 decimales; valor absoluto de entrada ≤ 1.000.000.000.",IF(AND('Trades'!G92&lt;&gt;"",OR(NOT(ISNUMBER('Trades'!G92)),'Trades'!G92&lt;=0)),"Indique un precio positivo o deje la celda vacía",IF(AND('Trades'!H92&lt;&gt;"",OR(NOT(ISNUMBER('Trades'!H92)),'Trades'!H92&lt;=0)),"Indique un precio positivo o deje la celda vacía","")))))))))))))))))))))))))))))))))))</x:f>
      </x:c>
      <x:c r="D92" s="31"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d",ROUND(SUMIFS('Exits'!$I$9:$I$608,'Exits'!$B$9:$B$608,'Trades'!A92),8)))</x:f>
      </x:c>
      <x:c r="E92" s="32"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d",IF(OR(O92=0,COUNTIFS('Exits'!$B$9:$B$608,'Trades'!A92,'Exits'!$G$9:$G$608,-1)&gt;0),"n/d",_xlfn.MAXIFS('Exits'!$C$9:$C$608,'Exits'!$B$9:$B$608,'Trades'!A92))))</x:f>
      </x:c>
      <x:c r="F92" s="30"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n/d",IF(AND(O92&gt;0,SUMIFS('Exits'!$J$9:$J$608,'Exits'!$B$9:$B$608,'Trades'!A92)=O92),ROUND(SUMIFS('Exits'!$F$9:$F$608,'Exits'!$B$9:$B$608,'Trades'!A92),2),"n/d")))</x:f>
      </x:c>
      <x:c r="G92" s="30" t="str">
        <x:f>IF(P92=0,"",IF(K92&lt;&gt;1,"n/d",IF('Trades'!J92="NET",'Trades'!L92,ROUND(F92-'Trades'!M92-'Trades'!N92+'Trades'!O92,2))))</x:f>
      </x:c>
      <x:c r="H92" s="31" t="str">
        <x:f>IF(P92=0,"",IF(N92=1,G92/'Trades'!P92,"n/d"))</x:f>
      </x:c>
      <x:c r="I92" s="33" t="str">
        <x:f>IF(P92=0,"",IF(K92&lt;&gt;1,"Posición sin completar",IF(NOT(ISNUMBER('Trades'!P92)),"Riesgo ausente o no válido: positivo, ≤ 1.000.000.000 y hasta 2 decimales.",IF(OR('Trades'!P92&lt;=0,'Trades'!P92&gt;1000000000,ROUND('Trades'!P92,2)&lt;&gt;'Trades'!P92),"Riesgo ausente o no válido: positivo, ≤ 1.000.000.000 y hasta 2 decimales.",IF(AND('Trades'!Q92&lt;&gt;"PRICE",'Trades'!Q92&lt;&gt;"ALL_IN"),"Elija PRICE o ALL_IN",IF('Trades'!Q92&lt;&gt;'Summary'!$K$4,"Otra base seleccionada","Registrado"))))))</x:f>
      </x:c>
      <x:c r="J92" s="33" t="str">
        <x:f>IF(P92=0,"",IF('Summary'!$H$6="Revise las fechas del filtro","Revise las fechas del filtro",IF(L92=1,"Incluida",IF(K92=1,"Fuera del período","No incluida"))))</x:f>
      </x:c>
      <x:c r="K92" s="29" t="n">
        <x:f>IF(P92=0,0,IF('Trades'!I92="UNSUPPORTED",4,IF(C92&lt;&gt;"",3,IF('Trades'!I92="OPEN",2,1))))</x:f>
        <x:v>0</x:v>
      </x:c>
      <x:c r="L92" s="29" t="n">
        <x:f>IF(OR(K92&lt;&gt;1,'Summary'!$H$6="Revise las fechas del filtro"),0,IF(AND(OR('Summary'!$B$6="",E92&gt;='Summary'!$B$6),OR('Summary'!$E$6="",E92&lt;'Summary'!$E$6+1)),1,0))</x:f>
        <x:v>0</x:v>
      </x:c>
      <x:c r="M92" s="29" t="n">
        <x:f>IF(AND(L92=1,N92=1,'Trades'!Q92='Summary'!$K$4),1,0)</x:f>
        <x:v>0</x:v>
      </x:c>
      <x:c r="N92" s="29" t="n">
        <x:f>IF(K92&lt;&gt;1,0,IF(NOT(ISNUMBER('Trades'!P92)),0,IF(AND('Trades'!P92&gt;0,'Trades'!P92&lt;=1000000000,ROUND('Trades'!P92,2)='Trades'!P92,OR('Trades'!Q92="PRICE",'Trades'!Q92="ALL_IN")),1,0)))</x:f>
        <x:v>0</x:v>
      </x:c>
      <x:c r="O92" s="29" t="n">
        <x:f>IF(P92=0,0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0,COUNTIFS('Exits'!$B$9:$B$608,'Trades'!A92,'Exits'!$K$9:$K$608,1)))</x:f>
        <x:v>0</x:v>
      </x:c>
      <x:c r="P92" s="29" t="n">
        <x:f>IF(COUNTA('Trades'!A92:I92,'Trades'!K92:T92)=0,0,1)</x:f>
        <x:v>0</x:v>
      </x:c>
    </x:row>
    <x:row r="93" ht="52" customHeight="1">
      <x:c r="A93" s="29" t="str">
        <x:f>IF(P93=0,"",IF('Trades'!A93="","[Trades "&amp;ROW()&amp;"]",'Trades'!A93))</x:f>
      </x:c>
      <x:c r="B93" s="33" t="str">
        <x:f>IF(K93=0,"",CHOOSE(K93,"Completa","Abierta","Incompleta / no válida","No admitida"))</x:f>
      </x:c>
      <x:c r="C93" s="33" t="str">
        <x:f>IF(P93=0,"",IF('Trades'!I93="UNSUPPORTED","No se admiten aumentos ni inversiones de posición",IF('Trades'!A93="","Introduzca el ID de operación",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ID: texto que empiece por A–Z, hasta 64 caracteres; sin *, ?, ~, =, &lt; ni &gt;. Ejemplo: T-001.",IF(COUNTIFS('Trades'!$A$9:$A$208,'Trades'!A93)&lt;&gt;1,"ID de operación duplicado",IF('Trades'!B93="","Indique el instrumento",IF(AND('Trades'!C93&lt;&gt;"LONG",'Trades'!C93&lt;&gt;"SHORT"),"Elija LONG o SHORT",IF(NOT(ISNUMBER('Trades'!D93)),"Introduzca una fecha y hora de apertura válidas",IF(OR('Trades'!D93&lt;1,'Trades'!D93&gt;2958465),"Introduzca una fecha y hora de apertura válidas",IF(NOT(ISNUMBER('Trades'!E93)),"Indique una cantidad inicial positiva",IF(OR('Trades'!E93&lt;=0,'Trades'!E93&gt;1000000,ROUND('Trades'!E93,8)&lt;&gt;'Trades'!E93),"Indique una cantidad inicial positiva",IF('Trades'!F93="","Indique la unidad de cantidad",IF(AND('Trades'!I93&lt;&gt;"OPEN",'Trades'!I93&lt;&gt;"CLOSED"),"Elija OPEN o CLOSED",IF(AND('Trades'!J93&lt;&gt;"NET",'Trades'!J93&lt;&gt;"GROSS"),"Elija NET o GROSS",IF(COUNTIFS('Exits'!$B$9:$B$608,'Trades'!A93,'Exits'!$G$9:$G$608,-1)&gt;0,"Revise las salidas vinculadas",IF(D93&gt;'Trades'!E93,"La cantidad cerrada supera la inicial",IF(AND('Trades'!I93="OPEN",D93='Trades'!E93),"OPEN contradice un saldo de cantidad nulo",IF('Trades'!I93="OPEN","",IF(O93=0,"Añada un cierre en Exits",IF(D93&lt;&gt;'Trades'!E93,"CLOSED requiere cerrar toda la cantidad",IF(AND('Trades'!J93="NET",NOT(ISNUMBER('Trades'!L93))),"Introduzca el neto conciliado de toda la posición",IF(AND('Trades'!J93="NET",'Trades'!K93&lt;&gt;"YES"),"Confirme que el neto abarca toda la posición",IF(IF('Trades'!J93="NET",IF('Trades'!M93="",FALSE,IF(NOT(ISNUMBER('Trades'!M93)),TRUE,OR('Trades'!M93&lt;0,'Trades'!M93&gt;1000000000,ROUND('Trades'!M93,2)&lt;&gt;'Trades'!M93))),FALSE),"Importes: hasta 2 decimales; valor absoluto de entrada ≤ 1.000.000.000.",IF(IF('Trades'!J93="NET",IF('Trades'!N93="",FALSE,IF(NOT(ISNUMBER('Trades'!N93)),TRUE,OR('Trades'!N93&lt;0,'Trades'!N93&gt;1000000000,ROUND('Trades'!N93,2)&lt;&gt;'Trades'!N93))),FALSE),"Importes: hasta 2 decimales; valor absoluto de entrada ≤ 1.000.000.000.",IF(IF('Trades'!J93="NET",IF('Trades'!O93="",FALSE,IF(NOT(ISNUMBER('Trades'!O93)),TRUE,OR(ABS('Trades'!O93)&gt;1000000000,ROUND('Trades'!O93,2)&lt;&gt;'Trades'!O93))),FALSE),"Importes: hasta 2 decimales; valor absoluto de entrada ≤ 1.000.000.000.",IF(AND('Trades'!J93="GROSS",NOT(ISNUMBER('Trades'!M93))),"Indique la comisión, incluso si es cero",IF(AND('Trades'!J93="GROSS",'Trades'!M93&lt;0),"La comisión no puede ser negativa",IF(AND('Trades'!J93="GROSS",NOT(ISNUMBER('Trades'!N93))),"Indique otros cargos, incluso si son cero",IF(AND('Trades'!J93="GROSS",'Trades'!N93&lt;0),"Los cargos no pueden ser negativos",IF(AND('Trades'!J93="GROSS",NOT(ISNUMBER('Trades'!O93))),"Indique la financiación con signo, incluido cero",IF(AND('Trades'!J93="GROSS",NOT(ISNUMBER(F93))),"Indique el P&amp;L bruto de cada salida",IF(IF('Trades'!J93="NET",OR(ABS('Trades'!L93)&gt;1000000000,ROUND('Trades'!L93,2)&lt;&gt;'Trades'!L93),FALSE),"Importes: hasta 2 decimales; valor absoluto de entrada ≤ 1.000.000.000.",IF(IF('Trades'!J93="GROSS",OR(ABS('Trades'!M93)&gt;1000000000,ABS('Trades'!N93)&gt;1000000000,ABS('Trades'!O93)&gt;1000000000,ROUND('Trades'!M93,2)&lt;&gt;'Trades'!M93,ROUND('Trades'!N93,2)&lt;&gt;'Trades'!N93,ROUND('Trades'!O93,2)&lt;&gt;'Trades'!O93),FALSE),"Importes: hasta 2 decimales; valor absoluto de entrada ≤ 1.000.000.000.",IF(AND('Trades'!G93&lt;&gt;"",OR(NOT(ISNUMBER('Trades'!G93)),'Trades'!G93&lt;=0)),"Indique un precio positivo o deje la celda vacía",IF(AND('Trades'!H93&lt;&gt;"",OR(NOT(ISNUMBER('Trades'!H93)),'Trades'!H93&lt;=0)),"Indique un precio positivo o deje la celda vacía","")))))))))))))))))))))))))))))))))))</x:f>
      </x:c>
      <x:c r="D93" s="31"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d",ROUND(SUMIFS('Exits'!$I$9:$I$608,'Exits'!$B$9:$B$608,'Trades'!A93),8)))</x:f>
      </x:c>
      <x:c r="E93" s="32"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d",IF(OR(O93=0,COUNTIFS('Exits'!$B$9:$B$608,'Trades'!A93,'Exits'!$G$9:$G$608,-1)&gt;0),"n/d",_xlfn.MAXIFS('Exits'!$C$9:$C$608,'Exits'!$B$9:$B$608,'Trades'!A93))))</x:f>
      </x:c>
      <x:c r="F93" s="30"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n/d",IF(AND(O93&gt;0,SUMIFS('Exits'!$J$9:$J$608,'Exits'!$B$9:$B$608,'Trades'!A93)=O93),ROUND(SUMIFS('Exits'!$F$9:$F$608,'Exits'!$B$9:$B$608,'Trades'!A93),2),"n/d")))</x:f>
      </x:c>
      <x:c r="G93" s="30" t="str">
        <x:f>IF(P93=0,"",IF(K93&lt;&gt;1,"n/d",IF('Trades'!J93="NET",'Trades'!L93,ROUND(F93-'Trades'!M93-'Trades'!N93+'Trades'!O93,2))))</x:f>
      </x:c>
      <x:c r="H93" s="31" t="str">
        <x:f>IF(P93=0,"",IF(N93=1,G93/'Trades'!P93,"n/d"))</x:f>
      </x:c>
      <x:c r="I93" s="33" t="str">
        <x:f>IF(P93=0,"",IF(K93&lt;&gt;1,"Posición sin completar",IF(NOT(ISNUMBER('Trades'!P93)),"Riesgo ausente o no válido: positivo, ≤ 1.000.000.000 y hasta 2 decimales.",IF(OR('Trades'!P93&lt;=0,'Trades'!P93&gt;1000000000,ROUND('Trades'!P93,2)&lt;&gt;'Trades'!P93),"Riesgo ausente o no válido: positivo, ≤ 1.000.000.000 y hasta 2 decimales.",IF(AND('Trades'!Q93&lt;&gt;"PRICE",'Trades'!Q93&lt;&gt;"ALL_IN"),"Elija PRICE o ALL_IN",IF('Trades'!Q93&lt;&gt;'Summary'!$K$4,"Otra base seleccionada","Registrado"))))))</x:f>
      </x:c>
      <x:c r="J93" s="33" t="str">
        <x:f>IF(P93=0,"",IF('Summary'!$H$6="Revise las fechas del filtro","Revise las fechas del filtro",IF(L93=1,"Incluida",IF(K93=1,"Fuera del período","No incluida"))))</x:f>
      </x:c>
      <x:c r="K93" s="29" t="n">
        <x:f>IF(P93=0,0,IF('Trades'!I93="UNSUPPORTED",4,IF(C93&lt;&gt;"",3,IF('Trades'!I93="OPEN",2,1))))</x:f>
        <x:v>0</x:v>
      </x:c>
      <x:c r="L93" s="29" t="n">
        <x:f>IF(OR(K93&lt;&gt;1,'Summary'!$H$6="Revise las fechas del filtro"),0,IF(AND(OR('Summary'!$B$6="",E93&gt;='Summary'!$B$6),OR('Summary'!$E$6="",E93&lt;'Summary'!$E$6+1)),1,0))</x:f>
        <x:v>0</x:v>
      </x:c>
      <x:c r="M93" s="29" t="n">
        <x:f>IF(AND(L93=1,N93=1,'Trades'!Q93='Summary'!$K$4),1,0)</x:f>
        <x:v>0</x:v>
      </x:c>
      <x:c r="N93" s="29" t="n">
        <x:f>IF(K93&lt;&gt;1,0,IF(NOT(ISNUMBER('Trades'!P93)),0,IF(AND('Trades'!P93&gt;0,'Trades'!P93&lt;=1000000000,ROUND('Trades'!P93,2)='Trades'!P93,OR('Trades'!Q93="PRICE",'Trades'!Q93="ALL_IN")),1,0)))</x:f>
        <x:v>0</x:v>
      </x:c>
      <x:c r="O93" s="29" t="n">
        <x:f>IF(P93=0,0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0,COUNTIFS('Exits'!$B$9:$B$608,'Trades'!A93,'Exits'!$K$9:$K$608,1)))</x:f>
        <x:v>0</x:v>
      </x:c>
      <x:c r="P93" s="29" t="n">
        <x:f>IF(COUNTA('Trades'!A93:I93,'Trades'!K93:T93)=0,0,1)</x:f>
        <x:v>0</x:v>
      </x:c>
    </x:row>
    <x:row r="94" ht="52" customHeight="1">
      <x:c r="A94" s="29" t="str">
        <x:f>IF(P94=0,"",IF('Trades'!A94="","[Trades "&amp;ROW()&amp;"]",'Trades'!A94))</x:f>
      </x:c>
      <x:c r="B94" s="33" t="str">
        <x:f>IF(K94=0,"",CHOOSE(K94,"Completa","Abierta","Incompleta / no válida","No admitida"))</x:f>
      </x:c>
      <x:c r="C94" s="33" t="str">
        <x:f>IF(P94=0,"",IF('Trades'!I94="UNSUPPORTED","No se admiten aumentos ni inversiones de posición",IF('Trades'!A94="","Introduzca el ID de operación",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ID: texto que empiece por A–Z, hasta 64 caracteres; sin *, ?, ~, =, &lt; ni &gt;. Ejemplo: T-001.",IF(COUNTIFS('Trades'!$A$9:$A$208,'Trades'!A94)&lt;&gt;1,"ID de operación duplicado",IF('Trades'!B94="","Indique el instrumento",IF(AND('Trades'!C94&lt;&gt;"LONG",'Trades'!C94&lt;&gt;"SHORT"),"Elija LONG o SHORT",IF(NOT(ISNUMBER('Trades'!D94)),"Introduzca una fecha y hora de apertura válidas",IF(OR('Trades'!D94&lt;1,'Trades'!D94&gt;2958465),"Introduzca una fecha y hora de apertura válidas",IF(NOT(ISNUMBER('Trades'!E94)),"Indique una cantidad inicial positiva",IF(OR('Trades'!E94&lt;=0,'Trades'!E94&gt;1000000,ROUND('Trades'!E94,8)&lt;&gt;'Trades'!E94),"Indique una cantidad inicial positiva",IF('Trades'!F94="","Indique la unidad de cantidad",IF(AND('Trades'!I94&lt;&gt;"OPEN",'Trades'!I94&lt;&gt;"CLOSED"),"Elija OPEN o CLOSED",IF(AND('Trades'!J94&lt;&gt;"NET",'Trades'!J94&lt;&gt;"GROSS"),"Elija NET o GROSS",IF(COUNTIFS('Exits'!$B$9:$B$608,'Trades'!A94,'Exits'!$G$9:$G$608,-1)&gt;0,"Revise las salidas vinculadas",IF(D94&gt;'Trades'!E94,"La cantidad cerrada supera la inicial",IF(AND('Trades'!I94="OPEN",D94='Trades'!E94),"OPEN contradice un saldo de cantidad nulo",IF('Trades'!I94="OPEN","",IF(O94=0,"Añada un cierre en Exits",IF(D94&lt;&gt;'Trades'!E94,"CLOSED requiere cerrar toda la cantidad",IF(AND('Trades'!J94="NET",NOT(ISNUMBER('Trades'!L94))),"Introduzca el neto conciliado de toda la posición",IF(AND('Trades'!J94="NET",'Trades'!K94&lt;&gt;"YES"),"Confirme que el neto abarca toda la posición",IF(IF('Trades'!J94="NET",IF('Trades'!M94="",FALSE,IF(NOT(ISNUMBER('Trades'!M94)),TRUE,OR('Trades'!M94&lt;0,'Trades'!M94&gt;1000000000,ROUND('Trades'!M94,2)&lt;&gt;'Trades'!M94))),FALSE),"Importes: hasta 2 decimales; valor absoluto de entrada ≤ 1.000.000.000.",IF(IF('Trades'!J94="NET",IF('Trades'!N94="",FALSE,IF(NOT(ISNUMBER('Trades'!N94)),TRUE,OR('Trades'!N94&lt;0,'Trades'!N94&gt;1000000000,ROUND('Trades'!N94,2)&lt;&gt;'Trades'!N94))),FALSE),"Importes: hasta 2 decimales; valor absoluto de entrada ≤ 1.000.000.000.",IF(IF('Trades'!J94="NET",IF('Trades'!O94="",FALSE,IF(NOT(ISNUMBER('Trades'!O94)),TRUE,OR(ABS('Trades'!O94)&gt;1000000000,ROUND('Trades'!O94,2)&lt;&gt;'Trades'!O94))),FALSE),"Importes: hasta 2 decimales; valor absoluto de entrada ≤ 1.000.000.000.",IF(AND('Trades'!J94="GROSS",NOT(ISNUMBER('Trades'!M94))),"Indique la comisión, incluso si es cero",IF(AND('Trades'!J94="GROSS",'Trades'!M94&lt;0),"La comisión no puede ser negativa",IF(AND('Trades'!J94="GROSS",NOT(ISNUMBER('Trades'!N94))),"Indique otros cargos, incluso si son cero",IF(AND('Trades'!J94="GROSS",'Trades'!N94&lt;0),"Los cargos no pueden ser negativos",IF(AND('Trades'!J94="GROSS",NOT(ISNUMBER('Trades'!O94))),"Indique la financiación con signo, incluido cero",IF(AND('Trades'!J94="GROSS",NOT(ISNUMBER(F94))),"Indique el P&amp;L bruto de cada salida",IF(IF('Trades'!J94="NET",OR(ABS('Trades'!L94)&gt;1000000000,ROUND('Trades'!L94,2)&lt;&gt;'Trades'!L94),FALSE),"Importes: hasta 2 decimales; valor absoluto de entrada ≤ 1.000.000.000.",IF(IF('Trades'!J94="GROSS",OR(ABS('Trades'!M94)&gt;1000000000,ABS('Trades'!N94)&gt;1000000000,ABS('Trades'!O94)&gt;1000000000,ROUND('Trades'!M94,2)&lt;&gt;'Trades'!M94,ROUND('Trades'!N94,2)&lt;&gt;'Trades'!N94,ROUND('Trades'!O94,2)&lt;&gt;'Trades'!O94),FALSE),"Importes: hasta 2 decimales; valor absoluto de entrada ≤ 1.000.000.000.",IF(AND('Trades'!G94&lt;&gt;"",OR(NOT(ISNUMBER('Trades'!G94)),'Trades'!G94&lt;=0)),"Indique un precio positivo o deje la celda vacía",IF(AND('Trades'!H94&lt;&gt;"",OR(NOT(ISNUMBER('Trades'!H94)),'Trades'!H94&lt;=0)),"Indique un precio positivo o deje la celda vacía","")))))))))))))))))))))))))))))))))))</x:f>
      </x:c>
      <x:c r="D94" s="31"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d",ROUND(SUMIFS('Exits'!$I$9:$I$608,'Exits'!$B$9:$B$608,'Trades'!A94),8)))</x:f>
      </x:c>
      <x:c r="E94" s="32"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d",IF(OR(O94=0,COUNTIFS('Exits'!$B$9:$B$608,'Trades'!A94,'Exits'!$G$9:$G$608,-1)&gt;0),"n/d",_xlfn.MAXIFS('Exits'!$C$9:$C$608,'Exits'!$B$9:$B$608,'Trades'!A94))))</x:f>
      </x:c>
      <x:c r="F94" s="30"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n/d",IF(AND(O94&gt;0,SUMIFS('Exits'!$J$9:$J$608,'Exits'!$B$9:$B$608,'Trades'!A94)=O94),ROUND(SUMIFS('Exits'!$F$9:$F$608,'Exits'!$B$9:$B$608,'Trades'!A94),2),"n/d")))</x:f>
      </x:c>
      <x:c r="G94" s="30" t="str">
        <x:f>IF(P94=0,"",IF(K94&lt;&gt;1,"n/d",IF('Trades'!J94="NET",'Trades'!L94,ROUND(F94-'Trades'!M94-'Trades'!N94+'Trades'!O94,2))))</x:f>
      </x:c>
      <x:c r="H94" s="31" t="str">
        <x:f>IF(P94=0,"",IF(N94=1,G94/'Trades'!P94,"n/d"))</x:f>
      </x:c>
      <x:c r="I94" s="33" t="str">
        <x:f>IF(P94=0,"",IF(K94&lt;&gt;1,"Posición sin completar",IF(NOT(ISNUMBER('Trades'!P94)),"Riesgo ausente o no válido: positivo, ≤ 1.000.000.000 y hasta 2 decimales.",IF(OR('Trades'!P94&lt;=0,'Trades'!P94&gt;1000000000,ROUND('Trades'!P94,2)&lt;&gt;'Trades'!P94),"Riesgo ausente o no válido: positivo, ≤ 1.000.000.000 y hasta 2 decimales.",IF(AND('Trades'!Q94&lt;&gt;"PRICE",'Trades'!Q94&lt;&gt;"ALL_IN"),"Elija PRICE o ALL_IN",IF('Trades'!Q94&lt;&gt;'Summary'!$K$4,"Otra base seleccionada","Registrado"))))))</x:f>
      </x:c>
      <x:c r="J94" s="33" t="str">
        <x:f>IF(P94=0,"",IF('Summary'!$H$6="Revise las fechas del filtro","Revise las fechas del filtro",IF(L94=1,"Incluida",IF(K94=1,"Fuera del período","No incluida"))))</x:f>
      </x:c>
      <x:c r="K94" s="29" t="n">
        <x:f>IF(P94=0,0,IF('Trades'!I94="UNSUPPORTED",4,IF(C94&lt;&gt;"",3,IF('Trades'!I94="OPEN",2,1))))</x:f>
        <x:v>0</x:v>
      </x:c>
      <x:c r="L94" s="29" t="n">
        <x:f>IF(OR(K94&lt;&gt;1,'Summary'!$H$6="Revise las fechas del filtro"),0,IF(AND(OR('Summary'!$B$6="",E94&gt;='Summary'!$B$6),OR('Summary'!$E$6="",E94&lt;'Summary'!$E$6+1)),1,0))</x:f>
        <x:v>0</x:v>
      </x:c>
      <x:c r="M94" s="29" t="n">
        <x:f>IF(AND(L94=1,N94=1,'Trades'!Q94='Summary'!$K$4),1,0)</x:f>
        <x:v>0</x:v>
      </x:c>
      <x:c r="N94" s="29" t="n">
        <x:f>IF(K94&lt;&gt;1,0,IF(NOT(ISNUMBER('Trades'!P94)),0,IF(AND('Trades'!P94&gt;0,'Trades'!P94&lt;=1000000000,ROUND('Trades'!P94,2)='Trades'!P94,OR('Trades'!Q94="PRICE",'Trades'!Q94="ALL_IN")),1,0)))</x:f>
        <x:v>0</x:v>
      </x:c>
      <x:c r="O94" s="29" t="n">
        <x:f>IF(P94=0,0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0,COUNTIFS('Exits'!$B$9:$B$608,'Trades'!A94,'Exits'!$K$9:$K$608,1)))</x:f>
        <x:v>0</x:v>
      </x:c>
      <x:c r="P94" s="29" t="n">
        <x:f>IF(COUNTA('Trades'!A94:I94,'Trades'!K94:T94)=0,0,1)</x:f>
        <x:v>0</x:v>
      </x:c>
    </x:row>
    <x:row r="95" ht="52" customHeight="1">
      <x:c r="A95" s="29" t="str">
        <x:f>IF(P95=0,"",IF('Trades'!A95="","[Trades "&amp;ROW()&amp;"]",'Trades'!A95))</x:f>
      </x:c>
      <x:c r="B95" s="33" t="str">
        <x:f>IF(K95=0,"",CHOOSE(K95,"Completa","Abierta","Incompleta / no válida","No admitida"))</x:f>
      </x:c>
      <x:c r="C95" s="33" t="str">
        <x:f>IF(P95=0,"",IF('Trades'!I95="UNSUPPORTED","No se admiten aumentos ni inversiones de posición",IF('Trades'!A95="","Introduzca el ID de operación",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ID: texto que empiece por A–Z, hasta 64 caracteres; sin *, ?, ~, =, &lt; ni &gt;. Ejemplo: T-001.",IF(COUNTIFS('Trades'!$A$9:$A$208,'Trades'!A95)&lt;&gt;1,"ID de operación duplicado",IF('Trades'!B95="","Indique el instrumento",IF(AND('Trades'!C95&lt;&gt;"LONG",'Trades'!C95&lt;&gt;"SHORT"),"Elija LONG o SHORT",IF(NOT(ISNUMBER('Trades'!D95)),"Introduzca una fecha y hora de apertura válidas",IF(OR('Trades'!D95&lt;1,'Trades'!D95&gt;2958465),"Introduzca una fecha y hora de apertura válidas",IF(NOT(ISNUMBER('Trades'!E95)),"Indique una cantidad inicial positiva",IF(OR('Trades'!E95&lt;=0,'Trades'!E95&gt;1000000,ROUND('Trades'!E95,8)&lt;&gt;'Trades'!E95),"Indique una cantidad inicial positiva",IF('Trades'!F95="","Indique la unidad de cantidad",IF(AND('Trades'!I95&lt;&gt;"OPEN",'Trades'!I95&lt;&gt;"CLOSED"),"Elija OPEN o CLOSED",IF(AND('Trades'!J95&lt;&gt;"NET",'Trades'!J95&lt;&gt;"GROSS"),"Elija NET o GROSS",IF(COUNTIFS('Exits'!$B$9:$B$608,'Trades'!A95,'Exits'!$G$9:$G$608,-1)&gt;0,"Revise las salidas vinculadas",IF(D95&gt;'Trades'!E95,"La cantidad cerrada supera la inicial",IF(AND('Trades'!I95="OPEN",D95='Trades'!E95),"OPEN contradice un saldo de cantidad nulo",IF('Trades'!I95="OPEN","",IF(O95=0,"Añada un cierre en Exits",IF(D95&lt;&gt;'Trades'!E95,"CLOSED requiere cerrar toda la cantidad",IF(AND('Trades'!J95="NET",NOT(ISNUMBER('Trades'!L95))),"Introduzca el neto conciliado de toda la posición",IF(AND('Trades'!J95="NET",'Trades'!K95&lt;&gt;"YES"),"Confirme que el neto abarca toda la posición",IF(IF('Trades'!J95="NET",IF('Trades'!M95="",FALSE,IF(NOT(ISNUMBER('Trades'!M95)),TRUE,OR('Trades'!M95&lt;0,'Trades'!M95&gt;1000000000,ROUND('Trades'!M95,2)&lt;&gt;'Trades'!M95))),FALSE),"Importes: hasta 2 decimales; valor absoluto de entrada ≤ 1.000.000.000.",IF(IF('Trades'!J95="NET",IF('Trades'!N95="",FALSE,IF(NOT(ISNUMBER('Trades'!N95)),TRUE,OR('Trades'!N95&lt;0,'Trades'!N95&gt;1000000000,ROUND('Trades'!N95,2)&lt;&gt;'Trades'!N95))),FALSE),"Importes: hasta 2 decimales; valor absoluto de entrada ≤ 1.000.000.000.",IF(IF('Trades'!J95="NET",IF('Trades'!O95="",FALSE,IF(NOT(ISNUMBER('Trades'!O95)),TRUE,OR(ABS('Trades'!O95)&gt;1000000000,ROUND('Trades'!O95,2)&lt;&gt;'Trades'!O95))),FALSE),"Importes: hasta 2 decimales; valor absoluto de entrada ≤ 1.000.000.000.",IF(AND('Trades'!J95="GROSS",NOT(ISNUMBER('Trades'!M95))),"Indique la comisión, incluso si es cero",IF(AND('Trades'!J95="GROSS",'Trades'!M95&lt;0),"La comisión no puede ser negativa",IF(AND('Trades'!J95="GROSS",NOT(ISNUMBER('Trades'!N95))),"Indique otros cargos, incluso si son cero",IF(AND('Trades'!J95="GROSS",'Trades'!N95&lt;0),"Los cargos no pueden ser negativos",IF(AND('Trades'!J95="GROSS",NOT(ISNUMBER('Trades'!O95))),"Indique la financiación con signo, incluido cero",IF(AND('Trades'!J95="GROSS",NOT(ISNUMBER(F95))),"Indique el P&amp;L bruto de cada salida",IF(IF('Trades'!J95="NET",OR(ABS('Trades'!L95)&gt;1000000000,ROUND('Trades'!L95,2)&lt;&gt;'Trades'!L95),FALSE),"Importes: hasta 2 decimales; valor absoluto de entrada ≤ 1.000.000.000.",IF(IF('Trades'!J95="GROSS",OR(ABS('Trades'!M95)&gt;1000000000,ABS('Trades'!N95)&gt;1000000000,ABS('Trades'!O95)&gt;1000000000,ROUND('Trades'!M95,2)&lt;&gt;'Trades'!M95,ROUND('Trades'!N95,2)&lt;&gt;'Trades'!N95,ROUND('Trades'!O95,2)&lt;&gt;'Trades'!O95),FALSE),"Importes: hasta 2 decimales; valor absoluto de entrada ≤ 1.000.000.000.",IF(AND('Trades'!G95&lt;&gt;"",OR(NOT(ISNUMBER('Trades'!G95)),'Trades'!G95&lt;=0)),"Indique un precio positivo o deje la celda vacía",IF(AND('Trades'!H95&lt;&gt;"",OR(NOT(ISNUMBER('Trades'!H95)),'Trades'!H95&lt;=0)),"Indique un precio positivo o deje la celda vacía","")))))))))))))))))))))))))))))))))))</x:f>
      </x:c>
      <x:c r="D95" s="31"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d",ROUND(SUMIFS('Exits'!$I$9:$I$608,'Exits'!$B$9:$B$608,'Trades'!A95),8)))</x:f>
      </x:c>
      <x:c r="E95" s="32"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d",IF(OR(O95=0,COUNTIFS('Exits'!$B$9:$B$608,'Trades'!A95,'Exits'!$G$9:$G$608,-1)&gt;0),"n/d",_xlfn.MAXIFS('Exits'!$C$9:$C$608,'Exits'!$B$9:$B$608,'Trades'!A95))))</x:f>
      </x:c>
      <x:c r="F95" s="30"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n/d",IF(AND(O95&gt;0,SUMIFS('Exits'!$J$9:$J$608,'Exits'!$B$9:$B$608,'Trades'!A95)=O95),ROUND(SUMIFS('Exits'!$F$9:$F$608,'Exits'!$B$9:$B$608,'Trades'!A95),2),"n/d")))</x:f>
      </x:c>
      <x:c r="G95" s="30" t="str">
        <x:f>IF(P95=0,"",IF(K95&lt;&gt;1,"n/d",IF('Trades'!J95="NET",'Trades'!L95,ROUND(F95-'Trades'!M95-'Trades'!N95+'Trades'!O95,2))))</x:f>
      </x:c>
      <x:c r="H95" s="31" t="str">
        <x:f>IF(P95=0,"",IF(N95=1,G95/'Trades'!P95,"n/d"))</x:f>
      </x:c>
      <x:c r="I95" s="33" t="str">
        <x:f>IF(P95=0,"",IF(K95&lt;&gt;1,"Posición sin completar",IF(NOT(ISNUMBER('Trades'!P95)),"Riesgo ausente o no válido: positivo, ≤ 1.000.000.000 y hasta 2 decimales.",IF(OR('Trades'!P95&lt;=0,'Trades'!P95&gt;1000000000,ROUND('Trades'!P95,2)&lt;&gt;'Trades'!P95),"Riesgo ausente o no válido: positivo, ≤ 1.000.000.000 y hasta 2 decimales.",IF(AND('Trades'!Q95&lt;&gt;"PRICE",'Trades'!Q95&lt;&gt;"ALL_IN"),"Elija PRICE o ALL_IN",IF('Trades'!Q95&lt;&gt;'Summary'!$K$4,"Otra base seleccionada","Registrado"))))))</x:f>
      </x:c>
      <x:c r="J95" s="33" t="str">
        <x:f>IF(P95=0,"",IF('Summary'!$H$6="Revise las fechas del filtro","Revise las fechas del filtro",IF(L95=1,"Incluida",IF(K95=1,"Fuera del período","No incluida"))))</x:f>
      </x:c>
      <x:c r="K95" s="29" t="n">
        <x:f>IF(P95=0,0,IF('Trades'!I95="UNSUPPORTED",4,IF(C95&lt;&gt;"",3,IF('Trades'!I95="OPEN",2,1))))</x:f>
        <x:v>0</x:v>
      </x:c>
      <x:c r="L95" s="29" t="n">
        <x:f>IF(OR(K95&lt;&gt;1,'Summary'!$H$6="Revise las fechas del filtro"),0,IF(AND(OR('Summary'!$B$6="",E95&gt;='Summary'!$B$6),OR('Summary'!$E$6="",E95&lt;'Summary'!$E$6+1)),1,0))</x:f>
        <x:v>0</x:v>
      </x:c>
      <x:c r="M95" s="29" t="n">
        <x:f>IF(AND(L95=1,N95=1,'Trades'!Q95='Summary'!$K$4),1,0)</x:f>
        <x:v>0</x:v>
      </x:c>
      <x:c r="N95" s="29" t="n">
        <x:f>IF(K95&lt;&gt;1,0,IF(NOT(ISNUMBER('Trades'!P95)),0,IF(AND('Trades'!P95&gt;0,'Trades'!P95&lt;=1000000000,ROUND('Trades'!P95,2)='Trades'!P95,OR('Trades'!Q95="PRICE",'Trades'!Q95="ALL_IN")),1,0)))</x:f>
        <x:v>0</x:v>
      </x:c>
      <x:c r="O95" s="29" t="n">
        <x:f>IF(P95=0,0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0,COUNTIFS('Exits'!$B$9:$B$608,'Trades'!A95,'Exits'!$K$9:$K$608,1)))</x:f>
        <x:v>0</x:v>
      </x:c>
      <x:c r="P95" s="29" t="n">
        <x:f>IF(COUNTA('Trades'!A95:I95,'Trades'!K95:T95)=0,0,1)</x:f>
        <x:v>0</x:v>
      </x:c>
    </x:row>
    <x:row r="96" ht="52" customHeight="1">
      <x:c r="A96" s="29" t="str">
        <x:f>IF(P96=0,"",IF('Trades'!A96="","[Trades "&amp;ROW()&amp;"]",'Trades'!A96))</x:f>
      </x:c>
      <x:c r="B96" s="33" t="str">
        <x:f>IF(K96=0,"",CHOOSE(K96,"Completa","Abierta","Incompleta / no válida","No admitida"))</x:f>
      </x:c>
      <x:c r="C96" s="33" t="str">
        <x:f>IF(P96=0,"",IF('Trades'!I96="UNSUPPORTED","No se admiten aumentos ni inversiones de posición",IF('Trades'!A96="","Introduzca el ID de operación",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ID: texto que empiece por A–Z, hasta 64 caracteres; sin *, ?, ~, =, &lt; ni &gt;. Ejemplo: T-001.",IF(COUNTIFS('Trades'!$A$9:$A$208,'Trades'!A96)&lt;&gt;1,"ID de operación duplicado",IF('Trades'!B96="","Indique el instrumento",IF(AND('Trades'!C96&lt;&gt;"LONG",'Trades'!C96&lt;&gt;"SHORT"),"Elija LONG o SHORT",IF(NOT(ISNUMBER('Trades'!D96)),"Introduzca una fecha y hora de apertura válidas",IF(OR('Trades'!D96&lt;1,'Trades'!D96&gt;2958465),"Introduzca una fecha y hora de apertura válidas",IF(NOT(ISNUMBER('Trades'!E96)),"Indique una cantidad inicial positiva",IF(OR('Trades'!E96&lt;=0,'Trades'!E96&gt;1000000,ROUND('Trades'!E96,8)&lt;&gt;'Trades'!E96),"Indique una cantidad inicial positiva",IF('Trades'!F96="","Indique la unidad de cantidad",IF(AND('Trades'!I96&lt;&gt;"OPEN",'Trades'!I96&lt;&gt;"CLOSED"),"Elija OPEN o CLOSED",IF(AND('Trades'!J96&lt;&gt;"NET",'Trades'!J96&lt;&gt;"GROSS"),"Elija NET o GROSS",IF(COUNTIFS('Exits'!$B$9:$B$608,'Trades'!A96,'Exits'!$G$9:$G$608,-1)&gt;0,"Revise las salidas vinculadas",IF(D96&gt;'Trades'!E96,"La cantidad cerrada supera la inicial",IF(AND('Trades'!I96="OPEN",D96='Trades'!E96),"OPEN contradice un saldo de cantidad nulo",IF('Trades'!I96="OPEN","",IF(O96=0,"Añada un cierre en Exits",IF(D96&lt;&gt;'Trades'!E96,"CLOSED requiere cerrar toda la cantidad",IF(AND('Trades'!J96="NET",NOT(ISNUMBER('Trades'!L96))),"Introduzca el neto conciliado de toda la posición",IF(AND('Trades'!J96="NET",'Trades'!K96&lt;&gt;"YES"),"Confirme que el neto abarca toda la posición",IF(IF('Trades'!J96="NET",IF('Trades'!M96="",FALSE,IF(NOT(ISNUMBER('Trades'!M96)),TRUE,OR('Trades'!M96&lt;0,'Trades'!M96&gt;1000000000,ROUND('Trades'!M96,2)&lt;&gt;'Trades'!M96))),FALSE),"Importes: hasta 2 decimales; valor absoluto de entrada ≤ 1.000.000.000.",IF(IF('Trades'!J96="NET",IF('Trades'!N96="",FALSE,IF(NOT(ISNUMBER('Trades'!N96)),TRUE,OR('Trades'!N96&lt;0,'Trades'!N96&gt;1000000000,ROUND('Trades'!N96,2)&lt;&gt;'Trades'!N96))),FALSE),"Importes: hasta 2 decimales; valor absoluto de entrada ≤ 1.000.000.000.",IF(IF('Trades'!J96="NET",IF('Trades'!O96="",FALSE,IF(NOT(ISNUMBER('Trades'!O96)),TRUE,OR(ABS('Trades'!O96)&gt;1000000000,ROUND('Trades'!O96,2)&lt;&gt;'Trades'!O96))),FALSE),"Importes: hasta 2 decimales; valor absoluto de entrada ≤ 1.000.000.000.",IF(AND('Trades'!J96="GROSS",NOT(ISNUMBER('Trades'!M96))),"Indique la comisión, incluso si es cero",IF(AND('Trades'!J96="GROSS",'Trades'!M96&lt;0),"La comisión no puede ser negativa",IF(AND('Trades'!J96="GROSS",NOT(ISNUMBER('Trades'!N96))),"Indique otros cargos, incluso si son cero",IF(AND('Trades'!J96="GROSS",'Trades'!N96&lt;0),"Los cargos no pueden ser negativos",IF(AND('Trades'!J96="GROSS",NOT(ISNUMBER('Trades'!O96))),"Indique la financiación con signo, incluido cero",IF(AND('Trades'!J96="GROSS",NOT(ISNUMBER(F96))),"Indique el P&amp;L bruto de cada salida",IF(IF('Trades'!J96="NET",OR(ABS('Trades'!L96)&gt;1000000000,ROUND('Trades'!L96,2)&lt;&gt;'Trades'!L96),FALSE),"Importes: hasta 2 decimales; valor absoluto de entrada ≤ 1.000.000.000.",IF(IF('Trades'!J96="GROSS",OR(ABS('Trades'!M96)&gt;1000000000,ABS('Trades'!N96)&gt;1000000000,ABS('Trades'!O96)&gt;1000000000,ROUND('Trades'!M96,2)&lt;&gt;'Trades'!M96,ROUND('Trades'!N96,2)&lt;&gt;'Trades'!N96,ROUND('Trades'!O96,2)&lt;&gt;'Trades'!O96),FALSE),"Importes: hasta 2 decimales; valor absoluto de entrada ≤ 1.000.000.000.",IF(AND('Trades'!G96&lt;&gt;"",OR(NOT(ISNUMBER('Trades'!G96)),'Trades'!G96&lt;=0)),"Indique un precio positivo o deje la celda vacía",IF(AND('Trades'!H96&lt;&gt;"",OR(NOT(ISNUMBER('Trades'!H96)),'Trades'!H96&lt;=0)),"Indique un precio positivo o deje la celda vacía","")))))))))))))))))))))))))))))))))))</x:f>
      </x:c>
      <x:c r="D96" s="31"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d",ROUND(SUMIFS('Exits'!$I$9:$I$608,'Exits'!$B$9:$B$608,'Trades'!A96),8)))</x:f>
      </x:c>
      <x:c r="E96" s="32"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d",IF(OR(O96=0,COUNTIFS('Exits'!$B$9:$B$608,'Trades'!A96,'Exits'!$G$9:$G$608,-1)&gt;0),"n/d",_xlfn.MAXIFS('Exits'!$C$9:$C$608,'Exits'!$B$9:$B$608,'Trades'!A96))))</x:f>
      </x:c>
      <x:c r="F96" s="30"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n/d",IF(AND(O96&gt;0,SUMIFS('Exits'!$J$9:$J$608,'Exits'!$B$9:$B$608,'Trades'!A96)=O96),ROUND(SUMIFS('Exits'!$F$9:$F$608,'Exits'!$B$9:$B$608,'Trades'!A96),2),"n/d")))</x:f>
      </x:c>
      <x:c r="G96" s="30" t="str">
        <x:f>IF(P96=0,"",IF(K96&lt;&gt;1,"n/d",IF('Trades'!J96="NET",'Trades'!L96,ROUND(F96-'Trades'!M96-'Trades'!N96+'Trades'!O96,2))))</x:f>
      </x:c>
      <x:c r="H96" s="31" t="str">
        <x:f>IF(P96=0,"",IF(N96=1,G96/'Trades'!P96,"n/d"))</x:f>
      </x:c>
      <x:c r="I96" s="33" t="str">
        <x:f>IF(P96=0,"",IF(K96&lt;&gt;1,"Posición sin completar",IF(NOT(ISNUMBER('Trades'!P96)),"Riesgo ausente o no válido: positivo, ≤ 1.000.000.000 y hasta 2 decimales.",IF(OR('Trades'!P96&lt;=0,'Trades'!P96&gt;1000000000,ROUND('Trades'!P96,2)&lt;&gt;'Trades'!P96),"Riesgo ausente o no válido: positivo, ≤ 1.000.000.000 y hasta 2 decimales.",IF(AND('Trades'!Q96&lt;&gt;"PRICE",'Trades'!Q96&lt;&gt;"ALL_IN"),"Elija PRICE o ALL_IN",IF('Trades'!Q96&lt;&gt;'Summary'!$K$4,"Otra base seleccionada","Registrado"))))))</x:f>
      </x:c>
      <x:c r="J96" s="33" t="str">
        <x:f>IF(P96=0,"",IF('Summary'!$H$6="Revise las fechas del filtro","Revise las fechas del filtro",IF(L96=1,"Incluida",IF(K96=1,"Fuera del período","No incluida"))))</x:f>
      </x:c>
      <x:c r="K96" s="29" t="n">
        <x:f>IF(P96=0,0,IF('Trades'!I96="UNSUPPORTED",4,IF(C96&lt;&gt;"",3,IF('Trades'!I96="OPEN",2,1))))</x:f>
        <x:v>0</x:v>
      </x:c>
      <x:c r="L96" s="29" t="n">
        <x:f>IF(OR(K96&lt;&gt;1,'Summary'!$H$6="Revise las fechas del filtro"),0,IF(AND(OR('Summary'!$B$6="",E96&gt;='Summary'!$B$6),OR('Summary'!$E$6="",E96&lt;'Summary'!$E$6+1)),1,0))</x:f>
        <x:v>0</x:v>
      </x:c>
      <x:c r="M96" s="29" t="n">
        <x:f>IF(AND(L96=1,N96=1,'Trades'!Q96='Summary'!$K$4),1,0)</x:f>
        <x:v>0</x:v>
      </x:c>
      <x:c r="N96" s="29" t="n">
        <x:f>IF(K96&lt;&gt;1,0,IF(NOT(ISNUMBER('Trades'!P96)),0,IF(AND('Trades'!P96&gt;0,'Trades'!P96&lt;=1000000000,ROUND('Trades'!P96,2)='Trades'!P96,OR('Trades'!Q96="PRICE",'Trades'!Q96="ALL_IN")),1,0)))</x:f>
        <x:v>0</x:v>
      </x:c>
      <x:c r="O96" s="29" t="n">
        <x:f>IF(P96=0,0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0,COUNTIFS('Exits'!$B$9:$B$608,'Trades'!A96,'Exits'!$K$9:$K$608,1)))</x:f>
        <x:v>0</x:v>
      </x:c>
      <x:c r="P96" s="29" t="n">
        <x:f>IF(COUNTA('Trades'!A96:I96,'Trades'!K96:T96)=0,0,1)</x:f>
        <x:v>0</x:v>
      </x:c>
    </x:row>
    <x:row r="97" ht="52" customHeight="1">
      <x:c r="A97" s="29" t="str">
        <x:f>IF(P97=0,"",IF('Trades'!A97="","[Trades "&amp;ROW()&amp;"]",'Trades'!A97))</x:f>
      </x:c>
      <x:c r="B97" s="33" t="str">
        <x:f>IF(K97=0,"",CHOOSE(K97,"Completa","Abierta","Incompleta / no válida","No admitida"))</x:f>
      </x:c>
      <x:c r="C97" s="33" t="str">
        <x:f>IF(P97=0,"",IF('Trades'!I97="UNSUPPORTED","No se admiten aumentos ni inversiones de posición",IF('Trades'!A97="","Introduzca el ID de operación",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ID: texto que empiece por A–Z, hasta 64 caracteres; sin *, ?, ~, =, &lt; ni &gt;. Ejemplo: T-001.",IF(COUNTIFS('Trades'!$A$9:$A$208,'Trades'!A97)&lt;&gt;1,"ID de operación duplicado",IF('Trades'!B97="","Indique el instrumento",IF(AND('Trades'!C97&lt;&gt;"LONG",'Trades'!C97&lt;&gt;"SHORT"),"Elija LONG o SHORT",IF(NOT(ISNUMBER('Trades'!D97)),"Introduzca una fecha y hora de apertura válidas",IF(OR('Trades'!D97&lt;1,'Trades'!D97&gt;2958465),"Introduzca una fecha y hora de apertura válidas",IF(NOT(ISNUMBER('Trades'!E97)),"Indique una cantidad inicial positiva",IF(OR('Trades'!E97&lt;=0,'Trades'!E97&gt;1000000,ROUND('Trades'!E97,8)&lt;&gt;'Trades'!E97),"Indique una cantidad inicial positiva",IF('Trades'!F97="","Indique la unidad de cantidad",IF(AND('Trades'!I97&lt;&gt;"OPEN",'Trades'!I97&lt;&gt;"CLOSED"),"Elija OPEN o CLOSED",IF(AND('Trades'!J97&lt;&gt;"NET",'Trades'!J97&lt;&gt;"GROSS"),"Elija NET o GROSS",IF(COUNTIFS('Exits'!$B$9:$B$608,'Trades'!A97,'Exits'!$G$9:$G$608,-1)&gt;0,"Revise las salidas vinculadas",IF(D97&gt;'Trades'!E97,"La cantidad cerrada supera la inicial",IF(AND('Trades'!I97="OPEN",D97='Trades'!E97),"OPEN contradice un saldo de cantidad nulo",IF('Trades'!I97="OPEN","",IF(O97=0,"Añada un cierre en Exits",IF(D97&lt;&gt;'Trades'!E97,"CLOSED requiere cerrar toda la cantidad",IF(AND('Trades'!J97="NET",NOT(ISNUMBER('Trades'!L97))),"Introduzca el neto conciliado de toda la posición",IF(AND('Trades'!J97="NET",'Trades'!K97&lt;&gt;"YES"),"Confirme que el neto abarca toda la posición",IF(IF('Trades'!J97="NET",IF('Trades'!M97="",FALSE,IF(NOT(ISNUMBER('Trades'!M97)),TRUE,OR('Trades'!M97&lt;0,'Trades'!M97&gt;1000000000,ROUND('Trades'!M97,2)&lt;&gt;'Trades'!M97))),FALSE),"Importes: hasta 2 decimales; valor absoluto de entrada ≤ 1.000.000.000.",IF(IF('Trades'!J97="NET",IF('Trades'!N97="",FALSE,IF(NOT(ISNUMBER('Trades'!N97)),TRUE,OR('Trades'!N97&lt;0,'Trades'!N97&gt;1000000000,ROUND('Trades'!N97,2)&lt;&gt;'Trades'!N97))),FALSE),"Importes: hasta 2 decimales; valor absoluto de entrada ≤ 1.000.000.000.",IF(IF('Trades'!J97="NET",IF('Trades'!O97="",FALSE,IF(NOT(ISNUMBER('Trades'!O97)),TRUE,OR(ABS('Trades'!O97)&gt;1000000000,ROUND('Trades'!O97,2)&lt;&gt;'Trades'!O97))),FALSE),"Importes: hasta 2 decimales; valor absoluto de entrada ≤ 1.000.000.000.",IF(AND('Trades'!J97="GROSS",NOT(ISNUMBER('Trades'!M97))),"Indique la comisión, incluso si es cero",IF(AND('Trades'!J97="GROSS",'Trades'!M97&lt;0),"La comisión no puede ser negativa",IF(AND('Trades'!J97="GROSS",NOT(ISNUMBER('Trades'!N97))),"Indique otros cargos, incluso si son cero",IF(AND('Trades'!J97="GROSS",'Trades'!N97&lt;0),"Los cargos no pueden ser negativos",IF(AND('Trades'!J97="GROSS",NOT(ISNUMBER('Trades'!O97))),"Indique la financiación con signo, incluido cero",IF(AND('Trades'!J97="GROSS",NOT(ISNUMBER(F97))),"Indique el P&amp;L bruto de cada salida",IF(IF('Trades'!J97="NET",OR(ABS('Trades'!L97)&gt;1000000000,ROUND('Trades'!L97,2)&lt;&gt;'Trades'!L97),FALSE),"Importes: hasta 2 decimales; valor absoluto de entrada ≤ 1.000.000.000.",IF(IF('Trades'!J97="GROSS",OR(ABS('Trades'!M97)&gt;1000000000,ABS('Trades'!N97)&gt;1000000000,ABS('Trades'!O97)&gt;1000000000,ROUND('Trades'!M97,2)&lt;&gt;'Trades'!M97,ROUND('Trades'!N97,2)&lt;&gt;'Trades'!N97,ROUND('Trades'!O97,2)&lt;&gt;'Trades'!O97),FALSE),"Importes: hasta 2 decimales; valor absoluto de entrada ≤ 1.000.000.000.",IF(AND('Trades'!G97&lt;&gt;"",OR(NOT(ISNUMBER('Trades'!G97)),'Trades'!G97&lt;=0)),"Indique un precio positivo o deje la celda vacía",IF(AND('Trades'!H97&lt;&gt;"",OR(NOT(ISNUMBER('Trades'!H97)),'Trades'!H97&lt;=0)),"Indique un precio positivo o deje la celda vacía","")))))))))))))))))))))))))))))))))))</x:f>
      </x:c>
      <x:c r="D97" s="31"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d",ROUND(SUMIFS('Exits'!$I$9:$I$608,'Exits'!$B$9:$B$608,'Trades'!A97),8)))</x:f>
      </x:c>
      <x:c r="E97" s="32"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d",IF(OR(O97=0,COUNTIFS('Exits'!$B$9:$B$608,'Trades'!A97,'Exits'!$G$9:$G$608,-1)&gt;0),"n/d",_xlfn.MAXIFS('Exits'!$C$9:$C$608,'Exits'!$B$9:$B$608,'Trades'!A97))))</x:f>
      </x:c>
      <x:c r="F97" s="30"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n/d",IF(AND(O97&gt;0,SUMIFS('Exits'!$J$9:$J$608,'Exits'!$B$9:$B$608,'Trades'!A97)=O97),ROUND(SUMIFS('Exits'!$F$9:$F$608,'Exits'!$B$9:$B$608,'Trades'!A97),2),"n/d")))</x:f>
      </x:c>
      <x:c r="G97" s="30" t="str">
        <x:f>IF(P97=0,"",IF(K97&lt;&gt;1,"n/d",IF('Trades'!J97="NET",'Trades'!L97,ROUND(F97-'Trades'!M97-'Trades'!N97+'Trades'!O97,2))))</x:f>
      </x:c>
      <x:c r="H97" s="31" t="str">
        <x:f>IF(P97=0,"",IF(N97=1,G97/'Trades'!P97,"n/d"))</x:f>
      </x:c>
      <x:c r="I97" s="33" t="str">
        <x:f>IF(P97=0,"",IF(K97&lt;&gt;1,"Posición sin completar",IF(NOT(ISNUMBER('Trades'!P97)),"Riesgo ausente o no válido: positivo, ≤ 1.000.000.000 y hasta 2 decimales.",IF(OR('Trades'!P97&lt;=0,'Trades'!P97&gt;1000000000,ROUND('Trades'!P97,2)&lt;&gt;'Trades'!P97),"Riesgo ausente o no válido: positivo, ≤ 1.000.000.000 y hasta 2 decimales.",IF(AND('Trades'!Q97&lt;&gt;"PRICE",'Trades'!Q97&lt;&gt;"ALL_IN"),"Elija PRICE o ALL_IN",IF('Trades'!Q97&lt;&gt;'Summary'!$K$4,"Otra base seleccionada","Registrado"))))))</x:f>
      </x:c>
      <x:c r="J97" s="33" t="str">
        <x:f>IF(P97=0,"",IF('Summary'!$H$6="Revise las fechas del filtro","Revise las fechas del filtro",IF(L97=1,"Incluida",IF(K97=1,"Fuera del período","No incluida"))))</x:f>
      </x:c>
      <x:c r="K97" s="29" t="n">
        <x:f>IF(P97=0,0,IF('Trades'!I97="UNSUPPORTED",4,IF(C97&lt;&gt;"",3,IF('Trades'!I97="OPEN",2,1))))</x:f>
        <x:v>0</x:v>
      </x:c>
      <x:c r="L97" s="29" t="n">
        <x:f>IF(OR(K97&lt;&gt;1,'Summary'!$H$6="Revise las fechas del filtro"),0,IF(AND(OR('Summary'!$B$6="",E97&gt;='Summary'!$B$6),OR('Summary'!$E$6="",E97&lt;'Summary'!$E$6+1)),1,0))</x:f>
        <x:v>0</x:v>
      </x:c>
      <x:c r="M97" s="29" t="n">
        <x:f>IF(AND(L97=1,N97=1,'Trades'!Q97='Summary'!$K$4),1,0)</x:f>
        <x:v>0</x:v>
      </x:c>
      <x:c r="N97" s="29" t="n">
        <x:f>IF(K97&lt;&gt;1,0,IF(NOT(ISNUMBER('Trades'!P97)),0,IF(AND('Trades'!P97&gt;0,'Trades'!P97&lt;=1000000000,ROUND('Trades'!P97,2)='Trades'!P97,OR('Trades'!Q97="PRICE",'Trades'!Q97="ALL_IN")),1,0)))</x:f>
        <x:v>0</x:v>
      </x:c>
      <x:c r="O97" s="29" t="n">
        <x:f>IF(P97=0,0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0,COUNTIFS('Exits'!$B$9:$B$608,'Trades'!A97,'Exits'!$K$9:$K$608,1)))</x:f>
        <x:v>0</x:v>
      </x:c>
      <x:c r="P97" s="29" t="n">
        <x:f>IF(COUNTA('Trades'!A97:I97,'Trades'!K97:T97)=0,0,1)</x:f>
        <x:v>0</x:v>
      </x:c>
    </x:row>
    <x:row r="98" ht="52" customHeight="1">
      <x:c r="A98" s="29" t="str">
        <x:f>IF(P98=0,"",IF('Trades'!A98="","[Trades "&amp;ROW()&amp;"]",'Trades'!A98))</x:f>
      </x:c>
      <x:c r="B98" s="33" t="str">
        <x:f>IF(K98=0,"",CHOOSE(K98,"Completa","Abierta","Incompleta / no válida","No admitida"))</x:f>
      </x:c>
      <x:c r="C98" s="33" t="str">
        <x:f>IF(P98=0,"",IF('Trades'!I98="UNSUPPORTED","No se admiten aumentos ni inversiones de posición",IF('Trades'!A98="","Introduzca el ID de operación",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ID: texto que empiece por A–Z, hasta 64 caracteres; sin *, ?, ~, =, &lt; ni &gt;. Ejemplo: T-001.",IF(COUNTIFS('Trades'!$A$9:$A$208,'Trades'!A98)&lt;&gt;1,"ID de operación duplicado",IF('Trades'!B98="","Indique el instrumento",IF(AND('Trades'!C98&lt;&gt;"LONG",'Trades'!C98&lt;&gt;"SHORT"),"Elija LONG o SHORT",IF(NOT(ISNUMBER('Trades'!D98)),"Introduzca una fecha y hora de apertura válidas",IF(OR('Trades'!D98&lt;1,'Trades'!D98&gt;2958465),"Introduzca una fecha y hora de apertura válidas",IF(NOT(ISNUMBER('Trades'!E98)),"Indique una cantidad inicial positiva",IF(OR('Trades'!E98&lt;=0,'Trades'!E98&gt;1000000,ROUND('Trades'!E98,8)&lt;&gt;'Trades'!E98),"Indique una cantidad inicial positiva",IF('Trades'!F98="","Indique la unidad de cantidad",IF(AND('Trades'!I98&lt;&gt;"OPEN",'Trades'!I98&lt;&gt;"CLOSED"),"Elija OPEN o CLOSED",IF(AND('Trades'!J98&lt;&gt;"NET",'Trades'!J98&lt;&gt;"GROSS"),"Elija NET o GROSS",IF(COUNTIFS('Exits'!$B$9:$B$608,'Trades'!A98,'Exits'!$G$9:$G$608,-1)&gt;0,"Revise las salidas vinculadas",IF(D98&gt;'Trades'!E98,"La cantidad cerrada supera la inicial",IF(AND('Trades'!I98="OPEN",D98='Trades'!E98),"OPEN contradice un saldo de cantidad nulo",IF('Trades'!I98="OPEN","",IF(O98=0,"Añada un cierre en Exits",IF(D98&lt;&gt;'Trades'!E98,"CLOSED requiere cerrar toda la cantidad",IF(AND('Trades'!J98="NET",NOT(ISNUMBER('Trades'!L98))),"Introduzca el neto conciliado de toda la posición",IF(AND('Trades'!J98="NET",'Trades'!K98&lt;&gt;"YES"),"Confirme que el neto abarca toda la posición",IF(IF('Trades'!J98="NET",IF('Trades'!M98="",FALSE,IF(NOT(ISNUMBER('Trades'!M98)),TRUE,OR('Trades'!M98&lt;0,'Trades'!M98&gt;1000000000,ROUND('Trades'!M98,2)&lt;&gt;'Trades'!M98))),FALSE),"Importes: hasta 2 decimales; valor absoluto de entrada ≤ 1.000.000.000.",IF(IF('Trades'!J98="NET",IF('Trades'!N98="",FALSE,IF(NOT(ISNUMBER('Trades'!N98)),TRUE,OR('Trades'!N98&lt;0,'Trades'!N98&gt;1000000000,ROUND('Trades'!N98,2)&lt;&gt;'Trades'!N98))),FALSE),"Importes: hasta 2 decimales; valor absoluto de entrada ≤ 1.000.000.000.",IF(IF('Trades'!J98="NET",IF('Trades'!O98="",FALSE,IF(NOT(ISNUMBER('Trades'!O98)),TRUE,OR(ABS('Trades'!O98)&gt;1000000000,ROUND('Trades'!O98,2)&lt;&gt;'Trades'!O98))),FALSE),"Importes: hasta 2 decimales; valor absoluto de entrada ≤ 1.000.000.000.",IF(AND('Trades'!J98="GROSS",NOT(ISNUMBER('Trades'!M98))),"Indique la comisión, incluso si es cero",IF(AND('Trades'!J98="GROSS",'Trades'!M98&lt;0),"La comisión no puede ser negativa",IF(AND('Trades'!J98="GROSS",NOT(ISNUMBER('Trades'!N98))),"Indique otros cargos, incluso si son cero",IF(AND('Trades'!J98="GROSS",'Trades'!N98&lt;0),"Los cargos no pueden ser negativos",IF(AND('Trades'!J98="GROSS",NOT(ISNUMBER('Trades'!O98))),"Indique la financiación con signo, incluido cero",IF(AND('Trades'!J98="GROSS",NOT(ISNUMBER(F98))),"Indique el P&amp;L bruto de cada salida",IF(IF('Trades'!J98="NET",OR(ABS('Trades'!L98)&gt;1000000000,ROUND('Trades'!L98,2)&lt;&gt;'Trades'!L98),FALSE),"Importes: hasta 2 decimales; valor absoluto de entrada ≤ 1.000.000.000.",IF(IF('Trades'!J98="GROSS",OR(ABS('Trades'!M98)&gt;1000000000,ABS('Trades'!N98)&gt;1000000000,ABS('Trades'!O98)&gt;1000000000,ROUND('Trades'!M98,2)&lt;&gt;'Trades'!M98,ROUND('Trades'!N98,2)&lt;&gt;'Trades'!N98,ROUND('Trades'!O98,2)&lt;&gt;'Trades'!O98),FALSE),"Importes: hasta 2 decimales; valor absoluto de entrada ≤ 1.000.000.000.",IF(AND('Trades'!G98&lt;&gt;"",OR(NOT(ISNUMBER('Trades'!G98)),'Trades'!G98&lt;=0)),"Indique un precio positivo o deje la celda vacía",IF(AND('Trades'!H98&lt;&gt;"",OR(NOT(ISNUMBER('Trades'!H98)),'Trades'!H98&lt;=0)),"Indique un precio positivo o deje la celda vacía","")))))))))))))))))))))))))))))))))))</x:f>
      </x:c>
      <x:c r="D98" s="31"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d",ROUND(SUMIFS('Exits'!$I$9:$I$608,'Exits'!$B$9:$B$608,'Trades'!A98),8)))</x:f>
      </x:c>
      <x:c r="E98" s="32"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d",IF(OR(O98=0,COUNTIFS('Exits'!$B$9:$B$608,'Trades'!A98,'Exits'!$G$9:$G$608,-1)&gt;0),"n/d",_xlfn.MAXIFS('Exits'!$C$9:$C$608,'Exits'!$B$9:$B$608,'Trades'!A98))))</x:f>
      </x:c>
      <x:c r="F98" s="30"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n/d",IF(AND(O98&gt;0,SUMIFS('Exits'!$J$9:$J$608,'Exits'!$B$9:$B$608,'Trades'!A98)=O98),ROUND(SUMIFS('Exits'!$F$9:$F$608,'Exits'!$B$9:$B$608,'Trades'!A98),2),"n/d")))</x:f>
      </x:c>
      <x:c r="G98" s="30" t="str">
        <x:f>IF(P98=0,"",IF(K98&lt;&gt;1,"n/d",IF('Trades'!J98="NET",'Trades'!L98,ROUND(F98-'Trades'!M98-'Trades'!N98+'Trades'!O98,2))))</x:f>
      </x:c>
      <x:c r="H98" s="31" t="str">
        <x:f>IF(P98=0,"",IF(N98=1,G98/'Trades'!P98,"n/d"))</x:f>
      </x:c>
      <x:c r="I98" s="33" t="str">
        <x:f>IF(P98=0,"",IF(K98&lt;&gt;1,"Posición sin completar",IF(NOT(ISNUMBER('Trades'!P98)),"Riesgo ausente o no válido: positivo, ≤ 1.000.000.000 y hasta 2 decimales.",IF(OR('Trades'!P98&lt;=0,'Trades'!P98&gt;1000000000,ROUND('Trades'!P98,2)&lt;&gt;'Trades'!P98),"Riesgo ausente o no válido: positivo, ≤ 1.000.000.000 y hasta 2 decimales.",IF(AND('Trades'!Q98&lt;&gt;"PRICE",'Trades'!Q98&lt;&gt;"ALL_IN"),"Elija PRICE o ALL_IN",IF('Trades'!Q98&lt;&gt;'Summary'!$K$4,"Otra base seleccionada","Registrado"))))))</x:f>
      </x:c>
      <x:c r="J98" s="33" t="str">
        <x:f>IF(P98=0,"",IF('Summary'!$H$6="Revise las fechas del filtro","Revise las fechas del filtro",IF(L98=1,"Incluida",IF(K98=1,"Fuera del período","No incluida"))))</x:f>
      </x:c>
      <x:c r="K98" s="29" t="n">
        <x:f>IF(P98=0,0,IF('Trades'!I98="UNSUPPORTED",4,IF(C98&lt;&gt;"",3,IF('Trades'!I98="OPEN",2,1))))</x:f>
        <x:v>0</x:v>
      </x:c>
      <x:c r="L98" s="29" t="n">
        <x:f>IF(OR(K98&lt;&gt;1,'Summary'!$H$6="Revise las fechas del filtro"),0,IF(AND(OR('Summary'!$B$6="",E98&gt;='Summary'!$B$6),OR('Summary'!$E$6="",E98&lt;'Summary'!$E$6+1)),1,0))</x:f>
        <x:v>0</x:v>
      </x:c>
      <x:c r="M98" s="29" t="n">
        <x:f>IF(AND(L98=1,N98=1,'Trades'!Q98='Summary'!$K$4),1,0)</x:f>
        <x:v>0</x:v>
      </x:c>
      <x:c r="N98" s="29" t="n">
        <x:f>IF(K98&lt;&gt;1,0,IF(NOT(ISNUMBER('Trades'!P98)),0,IF(AND('Trades'!P98&gt;0,'Trades'!P98&lt;=1000000000,ROUND('Trades'!P98,2)='Trades'!P98,OR('Trades'!Q98="PRICE",'Trades'!Q98="ALL_IN")),1,0)))</x:f>
        <x:v>0</x:v>
      </x:c>
      <x:c r="O98" s="29" t="n">
        <x:f>IF(P98=0,0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0,COUNTIFS('Exits'!$B$9:$B$608,'Trades'!A98,'Exits'!$K$9:$K$608,1)))</x:f>
        <x:v>0</x:v>
      </x:c>
      <x:c r="P98" s="29" t="n">
        <x:f>IF(COUNTA('Trades'!A98:I98,'Trades'!K98:T98)=0,0,1)</x:f>
        <x:v>0</x:v>
      </x:c>
    </x:row>
    <x:row r="99" ht="52" customHeight="1">
      <x:c r="A99" s="29" t="str">
        <x:f>IF(P99=0,"",IF('Trades'!A99="","[Trades "&amp;ROW()&amp;"]",'Trades'!A99))</x:f>
      </x:c>
      <x:c r="B99" s="33" t="str">
        <x:f>IF(K99=0,"",CHOOSE(K99,"Completa","Abierta","Incompleta / no válida","No admitida"))</x:f>
      </x:c>
      <x:c r="C99" s="33" t="str">
        <x:f>IF(P99=0,"",IF('Trades'!I99="UNSUPPORTED","No se admiten aumentos ni inversiones de posición",IF('Trades'!A99="","Introduzca el ID de operación",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ID: texto que empiece por A–Z, hasta 64 caracteres; sin *, ?, ~, =, &lt; ni &gt;. Ejemplo: T-001.",IF(COUNTIFS('Trades'!$A$9:$A$208,'Trades'!A99)&lt;&gt;1,"ID de operación duplicado",IF('Trades'!B99="","Indique el instrumento",IF(AND('Trades'!C99&lt;&gt;"LONG",'Trades'!C99&lt;&gt;"SHORT"),"Elija LONG o SHORT",IF(NOT(ISNUMBER('Trades'!D99)),"Introduzca una fecha y hora de apertura válidas",IF(OR('Trades'!D99&lt;1,'Trades'!D99&gt;2958465),"Introduzca una fecha y hora de apertura válidas",IF(NOT(ISNUMBER('Trades'!E99)),"Indique una cantidad inicial positiva",IF(OR('Trades'!E99&lt;=0,'Trades'!E99&gt;1000000,ROUND('Trades'!E99,8)&lt;&gt;'Trades'!E99),"Indique una cantidad inicial positiva",IF('Trades'!F99="","Indique la unidad de cantidad",IF(AND('Trades'!I99&lt;&gt;"OPEN",'Trades'!I99&lt;&gt;"CLOSED"),"Elija OPEN o CLOSED",IF(AND('Trades'!J99&lt;&gt;"NET",'Trades'!J99&lt;&gt;"GROSS"),"Elija NET o GROSS",IF(COUNTIFS('Exits'!$B$9:$B$608,'Trades'!A99,'Exits'!$G$9:$G$608,-1)&gt;0,"Revise las salidas vinculadas",IF(D99&gt;'Trades'!E99,"La cantidad cerrada supera la inicial",IF(AND('Trades'!I99="OPEN",D99='Trades'!E99),"OPEN contradice un saldo de cantidad nulo",IF('Trades'!I99="OPEN","",IF(O99=0,"Añada un cierre en Exits",IF(D99&lt;&gt;'Trades'!E99,"CLOSED requiere cerrar toda la cantidad",IF(AND('Trades'!J99="NET",NOT(ISNUMBER('Trades'!L99))),"Introduzca el neto conciliado de toda la posición",IF(AND('Trades'!J99="NET",'Trades'!K99&lt;&gt;"YES"),"Confirme que el neto abarca toda la posición",IF(IF('Trades'!J99="NET",IF('Trades'!M99="",FALSE,IF(NOT(ISNUMBER('Trades'!M99)),TRUE,OR('Trades'!M99&lt;0,'Trades'!M99&gt;1000000000,ROUND('Trades'!M99,2)&lt;&gt;'Trades'!M99))),FALSE),"Importes: hasta 2 decimales; valor absoluto de entrada ≤ 1.000.000.000.",IF(IF('Trades'!J99="NET",IF('Trades'!N99="",FALSE,IF(NOT(ISNUMBER('Trades'!N99)),TRUE,OR('Trades'!N99&lt;0,'Trades'!N99&gt;1000000000,ROUND('Trades'!N99,2)&lt;&gt;'Trades'!N99))),FALSE),"Importes: hasta 2 decimales; valor absoluto de entrada ≤ 1.000.000.000.",IF(IF('Trades'!J99="NET",IF('Trades'!O99="",FALSE,IF(NOT(ISNUMBER('Trades'!O99)),TRUE,OR(ABS('Trades'!O99)&gt;1000000000,ROUND('Trades'!O99,2)&lt;&gt;'Trades'!O99))),FALSE),"Importes: hasta 2 decimales; valor absoluto de entrada ≤ 1.000.000.000.",IF(AND('Trades'!J99="GROSS",NOT(ISNUMBER('Trades'!M99))),"Indique la comisión, incluso si es cero",IF(AND('Trades'!J99="GROSS",'Trades'!M99&lt;0),"La comisión no puede ser negativa",IF(AND('Trades'!J99="GROSS",NOT(ISNUMBER('Trades'!N99))),"Indique otros cargos, incluso si son cero",IF(AND('Trades'!J99="GROSS",'Trades'!N99&lt;0),"Los cargos no pueden ser negativos",IF(AND('Trades'!J99="GROSS",NOT(ISNUMBER('Trades'!O99))),"Indique la financiación con signo, incluido cero",IF(AND('Trades'!J99="GROSS",NOT(ISNUMBER(F99))),"Indique el P&amp;L bruto de cada salida",IF(IF('Trades'!J99="NET",OR(ABS('Trades'!L99)&gt;1000000000,ROUND('Trades'!L99,2)&lt;&gt;'Trades'!L99),FALSE),"Importes: hasta 2 decimales; valor absoluto de entrada ≤ 1.000.000.000.",IF(IF('Trades'!J99="GROSS",OR(ABS('Trades'!M99)&gt;1000000000,ABS('Trades'!N99)&gt;1000000000,ABS('Trades'!O99)&gt;1000000000,ROUND('Trades'!M99,2)&lt;&gt;'Trades'!M99,ROUND('Trades'!N99,2)&lt;&gt;'Trades'!N99,ROUND('Trades'!O99,2)&lt;&gt;'Trades'!O99),FALSE),"Importes: hasta 2 decimales; valor absoluto de entrada ≤ 1.000.000.000.",IF(AND('Trades'!G99&lt;&gt;"",OR(NOT(ISNUMBER('Trades'!G99)),'Trades'!G99&lt;=0)),"Indique un precio positivo o deje la celda vacía",IF(AND('Trades'!H99&lt;&gt;"",OR(NOT(ISNUMBER('Trades'!H99)),'Trades'!H99&lt;=0)),"Indique un precio positivo o deje la celda vacía","")))))))))))))))))))))))))))))))))))</x:f>
      </x:c>
      <x:c r="D99" s="31"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d",ROUND(SUMIFS('Exits'!$I$9:$I$608,'Exits'!$B$9:$B$608,'Trades'!A99),8)))</x:f>
      </x:c>
      <x:c r="E99" s="32"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d",IF(OR(O99=0,COUNTIFS('Exits'!$B$9:$B$608,'Trades'!A99,'Exits'!$G$9:$G$608,-1)&gt;0),"n/d",_xlfn.MAXIFS('Exits'!$C$9:$C$608,'Exits'!$B$9:$B$608,'Trades'!A99))))</x:f>
      </x:c>
      <x:c r="F99" s="30"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n/d",IF(AND(O99&gt;0,SUMIFS('Exits'!$J$9:$J$608,'Exits'!$B$9:$B$608,'Trades'!A99)=O99),ROUND(SUMIFS('Exits'!$F$9:$F$608,'Exits'!$B$9:$B$608,'Trades'!A99),2),"n/d")))</x:f>
      </x:c>
      <x:c r="G99" s="30" t="str">
        <x:f>IF(P99=0,"",IF(K99&lt;&gt;1,"n/d",IF('Trades'!J99="NET",'Trades'!L99,ROUND(F99-'Trades'!M99-'Trades'!N99+'Trades'!O99,2))))</x:f>
      </x:c>
      <x:c r="H99" s="31" t="str">
        <x:f>IF(P99=0,"",IF(N99=1,G99/'Trades'!P99,"n/d"))</x:f>
      </x:c>
      <x:c r="I99" s="33" t="str">
        <x:f>IF(P99=0,"",IF(K99&lt;&gt;1,"Posición sin completar",IF(NOT(ISNUMBER('Trades'!P99)),"Riesgo ausente o no válido: positivo, ≤ 1.000.000.000 y hasta 2 decimales.",IF(OR('Trades'!P99&lt;=0,'Trades'!P99&gt;1000000000,ROUND('Trades'!P99,2)&lt;&gt;'Trades'!P99),"Riesgo ausente o no válido: positivo, ≤ 1.000.000.000 y hasta 2 decimales.",IF(AND('Trades'!Q99&lt;&gt;"PRICE",'Trades'!Q99&lt;&gt;"ALL_IN"),"Elija PRICE o ALL_IN",IF('Trades'!Q99&lt;&gt;'Summary'!$K$4,"Otra base seleccionada","Registrado"))))))</x:f>
      </x:c>
      <x:c r="J99" s="33" t="str">
        <x:f>IF(P99=0,"",IF('Summary'!$H$6="Revise las fechas del filtro","Revise las fechas del filtro",IF(L99=1,"Incluida",IF(K99=1,"Fuera del período","No incluida"))))</x:f>
      </x:c>
      <x:c r="K99" s="29" t="n">
        <x:f>IF(P99=0,0,IF('Trades'!I99="UNSUPPORTED",4,IF(C99&lt;&gt;"",3,IF('Trades'!I99="OPEN",2,1))))</x:f>
        <x:v>0</x:v>
      </x:c>
      <x:c r="L99" s="29" t="n">
        <x:f>IF(OR(K99&lt;&gt;1,'Summary'!$H$6="Revise las fechas del filtro"),0,IF(AND(OR('Summary'!$B$6="",E99&gt;='Summary'!$B$6),OR('Summary'!$E$6="",E99&lt;'Summary'!$E$6+1)),1,0))</x:f>
        <x:v>0</x:v>
      </x:c>
      <x:c r="M99" s="29" t="n">
        <x:f>IF(AND(L99=1,N99=1,'Trades'!Q99='Summary'!$K$4),1,0)</x:f>
        <x:v>0</x:v>
      </x:c>
      <x:c r="N99" s="29" t="n">
        <x:f>IF(K99&lt;&gt;1,0,IF(NOT(ISNUMBER('Trades'!P99)),0,IF(AND('Trades'!P99&gt;0,'Trades'!P99&lt;=1000000000,ROUND('Trades'!P99,2)='Trades'!P99,OR('Trades'!Q99="PRICE",'Trades'!Q99="ALL_IN")),1,0)))</x:f>
        <x:v>0</x:v>
      </x:c>
      <x:c r="O99" s="29" t="n">
        <x:f>IF(P99=0,0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0,COUNTIFS('Exits'!$B$9:$B$608,'Trades'!A99,'Exits'!$K$9:$K$608,1)))</x:f>
        <x:v>0</x:v>
      </x:c>
      <x:c r="P99" s="29" t="n">
        <x:f>IF(COUNTA('Trades'!A99:I99,'Trades'!K99:T99)=0,0,1)</x:f>
        <x:v>0</x:v>
      </x:c>
    </x:row>
    <x:row r="100" ht="52" customHeight="1">
      <x:c r="A100" s="29" t="str">
        <x:f>IF(P100=0,"",IF('Trades'!A100="","[Trades "&amp;ROW()&amp;"]",'Trades'!A100))</x:f>
      </x:c>
      <x:c r="B100" s="33" t="str">
        <x:f>IF(K100=0,"",CHOOSE(K100,"Completa","Abierta","Incompleta / no válida","No admitida"))</x:f>
      </x:c>
      <x:c r="C100" s="33" t="str">
        <x:f>IF(P100=0,"",IF('Trades'!I100="UNSUPPORTED","No se admiten aumentos ni inversiones de posición",IF('Trades'!A100="","Introduzca el ID de operación",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ID: texto que empiece por A–Z, hasta 64 caracteres; sin *, ?, ~, =, &lt; ni &gt;. Ejemplo: T-001.",IF(COUNTIFS('Trades'!$A$9:$A$208,'Trades'!A100)&lt;&gt;1,"ID de operación duplicado",IF('Trades'!B100="","Indique el instrumento",IF(AND('Trades'!C100&lt;&gt;"LONG",'Trades'!C100&lt;&gt;"SHORT"),"Elija LONG o SHORT",IF(NOT(ISNUMBER('Trades'!D100)),"Introduzca una fecha y hora de apertura válidas",IF(OR('Trades'!D100&lt;1,'Trades'!D100&gt;2958465),"Introduzca una fecha y hora de apertura válidas",IF(NOT(ISNUMBER('Trades'!E100)),"Indique una cantidad inicial positiva",IF(OR('Trades'!E100&lt;=0,'Trades'!E100&gt;1000000,ROUND('Trades'!E100,8)&lt;&gt;'Trades'!E100),"Indique una cantidad inicial positiva",IF('Trades'!F100="","Indique la unidad de cantidad",IF(AND('Trades'!I100&lt;&gt;"OPEN",'Trades'!I100&lt;&gt;"CLOSED"),"Elija OPEN o CLOSED",IF(AND('Trades'!J100&lt;&gt;"NET",'Trades'!J100&lt;&gt;"GROSS"),"Elija NET o GROSS",IF(COUNTIFS('Exits'!$B$9:$B$608,'Trades'!A100,'Exits'!$G$9:$G$608,-1)&gt;0,"Revise las salidas vinculadas",IF(D100&gt;'Trades'!E100,"La cantidad cerrada supera la inicial",IF(AND('Trades'!I100="OPEN",D100='Trades'!E100),"OPEN contradice un saldo de cantidad nulo",IF('Trades'!I100="OPEN","",IF(O100=0,"Añada un cierre en Exits",IF(D100&lt;&gt;'Trades'!E100,"CLOSED requiere cerrar toda la cantidad",IF(AND('Trades'!J100="NET",NOT(ISNUMBER('Trades'!L100))),"Introduzca el neto conciliado de toda la posición",IF(AND('Trades'!J100="NET",'Trades'!K100&lt;&gt;"YES"),"Confirme que el neto abarca toda la posición",IF(IF('Trades'!J100="NET",IF('Trades'!M100="",FALSE,IF(NOT(ISNUMBER('Trades'!M100)),TRUE,OR('Trades'!M100&lt;0,'Trades'!M100&gt;1000000000,ROUND('Trades'!M100,2)&lt;&gt;'Trades'!M100))),FALSE),"Importes: hasta 2 decimales; valor absoluto de entrada ≤ 1.000.000.000.",IF(IF('Trades'!J100="NET",IF('Trades'!N100="",FALSE,IF(NOT(ISNUMBER('Trades'!N100)),TRUE,OR('Trades'!N100&lt;0,'Trades'!N100&gt;1000000000,ROUND('Trades'!N100,2)&lt;&gt;'Trades'!N100))),FALSE),"Importes: hasta 2 decimales; valor absoluto de entrada ≤ 1.000.000.000.",IF(IF('Trades'!J100="NET",IF('Trades'!O100="",FALSE,IF(NOT(ISNUMBER('Trades'!O100)),TRUE,OR(ABS('Trades'!O100)&gt;1000000000,ROUND('Trades'!O100,2)&lt;&gt;'Trades'!O100))),FALSE),"Importes: hasta 2 decimales; valor absoluto de entrada ≤ 1.000.000.000.",IF(AND('Trades'!J100="GROSS",NOT(ISNUMBER('Trades'!M100))),"Indique la comisión, incluso si es cero",IF(AND('Trades'!J100="GROSS",'Trades'!M100&lt;0),"La comisión no puede ser negativa",IF(AND('Trades'!J100="GROSS",NOT(ISNUMBER('Trades'!N100))),"Indique otros cargos, incluso si son cero",IF(AND('Trades'!J100="GROSS",'Trades'!N100&lt;0),"Los cargos no pueden ser negativos",IF(AND('Trades'!J100="GROSS",NOT(ISNUMBER('Trades'!O100))),"Indique la financiación con signo, incluido cero",IF(AND('Trades'!J100="GROSS",NOT(ISNUMBER(F100))),"Indique el P&amp;L bruto de cada salida",IF(IF('Trades'!J100="NET",OR(ABS('Trades'!L100)&gt;1000000000,ROUND('Trades'!L100,2)&lt;&gt;'Trades'!L100),FALSE),"Importes: hasta 2 decimales; valor absoluto de entrada ≤ 1.000.000.000.",IF(IF('Trades'!J100="GROSS",OR(ABS('Trades'!M100)&gt;1000000000,ABS('Trades'!N100)&gt;1000000000,ABS('Trades'!O100)&gt;1000000000,ROUND('Trades'!M100,2)&lt;&gt;'Trades'!M100,ROUND('Trades'!N100,2)&lt;&gt;'Trades'!N100,ROUND('Trades'!O100,2)&lt;&gt;'Trades'!O100),FALSE),"Importes: hasta 2 decimales; valor absoluto de entrada ≤ 1.000.000.000.",IF(AND('Trades'!G100&lt;&gt;"",OR(NOT(ISNUMBER('Trades'!G100)),'Trades'!G100&lt;=0)),"Indique un precio positivo o deje la celda vacía",IF(AND('Trades'!H100&lt;&gt;"",OR(NOT(ISNUMBER('Trades'!H100)),'Trades'!H100&lt;=0)),"Indique un precio positivo o deje la celda vacía","")))))))))))))))))))))))))))))))))))</x:f>
      </x:c>
      <x:c r="D100" s="31"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d",ROUND(SUMIFS('Exits'!$I$9:$I$608,'Exits'!$B$9:$B$608,'Trades'!A100),8)))</x:f>
      </x:c>
      <x:c r="E100" s="32"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d",IF(OR(O100=0,COUNTIFS('Exits'!$B$9:$B$608,'Trades'!A100,'Exits'!$G$9:$G$608,-1)&gt;0),"n/d",_xlfn.MAXIFS('Exits'!$C$9:$C$608,'Exits'!$B$9:$B$608,'Trades'!A100))))</x:f>
      </x:c>
      <x:c r="F100" s="30"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n/d",IF(AND(O100&gt;0,SUMIFS('Exits'!$J$9:$J$608,'Exits'!$B$9:$B$608,'Trades'!A100)=O100),ROUND(SUMIFS('Exits'!$F$9:$F$608,'Exits'!$B$9:$B$608,'Trades'!A100),2),"n/d")))</x:f>
      </x:c>
      <x:c r="G100" s="30" t="str">
        <x:f>IF(P100=0,"",IF(K100&lt;&gt;1,"n/d",IF('Trades'!J100="NET",'Trades'!L100,ROUND(F100-'Trades'!M100-'Trades'!N100+'Trades'!O100,2))))</x:f>
      </x:c>
      <x:c r="H100" s="31" t="str">
        <x:f>IF(P100=0,"",IF(N100=1,G100/'Trades'!P100,"n/d"))</x:f>
      </x:c>
      <x:c r="I100" s="33" t="str">
        <x:f>IF(P100=0,"",IF(K100&lt;&gt;1,"Posición sin completar",IF(NOT(ISNUMBER('Trades'!P100)),"Riesgo ausente o no válido: positivo, ≤ 1.000.000.000 y hasta 2 decimales.",IF(OR('Trades'!P100&lt;=0,'Trades'!P100&gt;1000000000,ROUND('Trades'!P100,2)&lt;&gt;'Trades'!P100),"Riesgo ausente o no válido: positivo, ≤ 1.000.000.000 y hasta 2 decimales.",IF(AND('Trades'!Q100&lt;&gt;"PRICE",'Trades'!Q100&lt;&gt;"ALL_IN"),"Elija PRICE o ALL_IN",IF('Trades'!Q100&lt;&gt;'Summary'!$K$4,"Otra base seleccionada","Registrado"))))))</x:f>
      </x:c>
      <x:c r="J100" s="33" t="str">
        <x:f>IF(P100=0,"",IF('Summary'!$H$6="Revise las fechas del filtro","Revise las fechas del filtro",IF(L100=1,"Incluida",IF(K100=1,"Fuera del período","No incluida"))))</x:f>
      </x:c>
      <x:c r="K100" s="29" t="n">
        <x:f>IF(P100=0,0,IF('Trades'!I100="UNSUPPORTED",4,IF(C100&lt;&gt;"",3,IF('Trades'!I100="OPEN",2,1))))</x:f>
        <x:v>0</x:v>
      </x:c>
      <x:c r="L100" s="29" t="n">
        <x:f>IF(OR(K100&lt;&gt;1,'Summary'!$H$6="Revise las fechas del filtro"),0,IF(AND(OR('Summary'!$B$6="",E100&gt;='Summary'!$B$6),OR('Summary'!$E$6="",E100&lt;'Summary'!$E$6+1)),1,0))</x:f>
        <x:v>0</x:v>
      </x:c>
      <x:c r="M100" s="29" t="n">
        <x:f>IF(AND(L100=1,N100=1,'Trades'!Q100='Summary'!$K$4),1,0)</x:f>
        <x:v>0</x:v>
      </x:c>
      <x:c r="N100" s="29" t="n">
        <x:f>IF(K100&lt;&gt;1,0,IF(NOT(ISNUMBER('Trades'!P100)),0,IF(AND('Trades'!P100&gt;0,'Trades'!P100&lt;=1000000000,ROUND('Trades'!P100,2)='Trades'!P100,OR('Trades'!Q100="PRICE",'Trades'!Q100="ALL_IN")),1,0)))</x:f>
        <x:v>0</x:v>
      </x:c>
      <x:c r="O100" s="29" t="n">
        <x:f>IF(P100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0,COUNTIFS('Exits'!$B$9:$B$608,'Trades'!A100,'Exits'!$K$9:$K$608,1)))</x:f>
        <x:v>0</x:v>
      </x:c>
      <x:c r="P100" s="29" t="n">
        <x:f>IF(COUNTA('Trades'!A100:I100,'Trades'!K100:T100)=0,0,1)</x:f>
        <x:v>0</x:v>
      </x:c>
    </x:row>
    <x:row r="101" ht="52" customHeight="1">
      <x:c r="A101" s="29" t="str">
        <x:f>IF(P101=0,"",IF('Trades'!A101="","[Trades "&amp;ROW()&amp;"]",'Trades'!A101))</x:f>
      </x:c>
      <x:c r="B101" s="33" t="str">
        <x:f>IF(K101=0,"",CHOOSE(K101,"Completa","Abierta","Incompleta / no válida","No admitida"))</x:f>
      </x:c>
      <x:c r="C101" s="33" t="str">
        <x:f>IF(P101=0,"",IF('Trades'!I101="UNSUPPORTED","No se admiten aumentos ni inversiones de posición",IF('Trades'!A101="","Introduzca el ID de operación",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ID: texto que empiece por A–Z, hasta 64 caracteres; sin *, ?, ~, =, &lt; ni &gt;. Ejemplo: T-001.",IF(COUNTIFS('Trades'!$A$9:$A$208,'Trades'!A101)&lt;&gt;1,"ID de operación duplicado",IF('Trades'!B101="","Indique el instrumento",IF(AND('Trades'!C101&lt;&gt;"LONG",'Trades'!C101&lt;&gt;"SHORT"),"Elija LONG o SHORT",IF(NOT(ISNUMBER('Trades'!D101)),"Introduzca una fecha y hora de apertura válidas",IF(OR('Trades'!D101&lt;1,'Trades'!D101&gt;2958465),"Introduzca una fecha y hora de apertura válidas",IF(NOT(ISNUMBER('Trades'!E101)),"Indique una cantidad inicial positiva",IF(OR('Trades'!E101&lt;=0,'Trades'!E101&gt;1000000,ROUND('Trades'!E101,8)&lt;&gt;'Trades'!E101),"Indique una cantidad inicial positiva",IF('Trades'!F101="","Indique la unidad de cantidad",IF(AND('Trades'!I101&lt;&gt;"OPEN",'Trades'!I101&lt;&gt;"CLOSED"),"Elija OPEN o CLOSED",IF(AND('Trades'!J101&lt;&gt;"NET",'Trades'!J101&lt;&gt;"GROSS"),"Elija NET o GROSS",IF(COUNTIFS('Exits'!$B$9:$B$608,'Trades'!A101,'Exits'!$G$9:$G$608,-1)&gt;0,"Revise las salidas vinculadas",IF(D101&gt;'Trades'!E101,"La cantidad cerrada supera la inicial",IF(AND('Trades'!I101="OPEN",D101='Trades'!E101),"OPEN contradice un saldo de cantidad nulo",IF('Trades'!I101="OPEN","",IF(O101=0,"Añada un cierre en Exits",IF(D101&lt;&gt;'Trades'!E101,"CLOSED requiere cerrar toda la cantidad",IF(AND('Trades'!J101="NET",NOT(ISNUMBER('Trades'!L101))),"Introduzca el neto conciliado de toda la posición",IF(AND('Trades'!J101="NET",'Trades'!K101&lt;&gt;"YES"),"Confirme que el neto abarca toda la posición",IF(IF('Trades'!J101="NET",IF('Trades'!M101="",FALSE,IF(NOT(ISNUMBER('Trades'!M101)),TRUE,OR('Trades'!M101&lt;0,'Trades'!M101&gt;1000000000,ROUND('Trades'!M101,2)&lt;&gt;'Trades'!M101))),FALSE),"Importes: hasta 2 decimales; valor absoluto de entrada ≤ 1.000.000.000.",IF(IF('Trades'!J101="NET",IF('Trades'!N101="",FALSE,IF(NOT(ISNUMBER('Trades'!N101)),TRUE,OR('Trades'!N101&lt;0,'Trades'!N101&gt;1000000000,ROUND('Trades'!N101,2)&lt;&gt;'Trades'!N101))),FALSE),"Importes: hasta 2 decimales; valor absoluto de entrada ≤ 1.000.000.000.",IF(IF('Trades'!J101="NET",IF('Trades'!O101="",FALSE,IF(NOT(ISNUMBER('Trades'!O101)),TRUE,OR(ABS('Trades'!O101)&gt;1000000000,ROUND('Trades'!O101,2)&lt;&gt;'Trades'!O101))),FALSE),"Importes: hasta 2 decimales; valor absoluto de entrada ≤ 1.000.000.000.",IF(AND('Trades'!J101="GROSS",NOT(ISNUMBER('Trades'!M101))),"Indique la comisión, incluso si es cero",IF(AND('Trades'!J101="GROSS",'Trades'!M101&lt;0),"La comisión no puede ser negativa",IF(AND('Trades'!J101="GROSS",NOT(ISNUMBER('Trades'!N101))),"Indique otros cargos, incluso si son cero",IF(AND('Trades'!J101="GROSS",'Trades'!N101&lt;0),"Los cargos no pueden ser negativos",IF(AND('Trades'!J101="GROSS",NOT(ISNUMBER('Trades'!O101))),"Indique la financiación con signo, incluido cero",IF(AND('Trades'!J101="GROSS",NOT(ISNUMBER(F101))),"Indique el P&amp;L bruto de cada salida",IF(IF('Trades'!J101="NET",OR(ABS('Trades'!L101)&gt;1000000000,ROUND('Trades'!L101,2)&lt;&gt;'Trades'!L101),FALSE),"Importes: hasta 2 decimales; valor absoluto de entrada ≤ 1.000.000.000.",IF(IF('Trades'!J101="GROSS",OR(ABS('Trades'!M101)&gt;1000000000,ABS('Trades'!N101)&gt;1000000000,ABS('Trades'!O101)&gt;1000000000,ROUND('Trades'!M101,2)&lt;&gt;'Trades'!M101,ROUND('Trades'!N101,2)&lt;&gt;'Trades'!N101,ROUND('Trades'!O101,2)&lt;&gt;'Trades'!O101),FALSE),"Importes: hasta 2 decimales; valor absoluto de entrada ≤ 1.000.000.000.",IF(AND('Trades'!G101&lt;&gt;"",OR(NOT(ISNUMBER('Trades'!G101)),'Trades'!G101&lt;=0)),"Indique un precio positivo o deje la celda vacía",IF(AND('Trades'!H101&lt;&gt;"",OR(NOT(ISNUMBER('Trades'!H101)),'Trades'!H101&lt;=0)),"Indique un precio positivo o deje la celda vacía","")))))))))))))))))))))))))))))))))))</x:f>
      </x:c>
      <x:c r="D101" s="31"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d",ROUND(SUMIFS('Exits'!$I$9:$I$608,'Exits'!$B$9:$B$608,'Trades'!A101),8)))</x:f>
      </x:c>
      <x:c r="E101" s="32"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d",IF(OR(O101=0,COUNTIFS('Exits'!$B$9:$B$608,'Trades'!A101,'Exits'!$G$9:$G$608,-1)&gt;0),"n/d",_xlfn.MAXIFS('Exits'!$C$9:$C$608,'Exits'!$B$9:$B$608,'Trades'!A101))))</x:f>
      </x:c>
      <x:c r="F101" s="30"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n/d",IF(AND(O101&gt;0,SUMIFS('Exits'!$J$9:$J$608,'Exits'!$B$9:$B$608,'Trades'!A101)=O101),ROUND(SUMIFS('Exits'!$F$9:$F$608,'Exits'!$B$9:$B$608,'Trades'!A101),2),"n/d")))</x:f>
      </x:c>
      <x:c r="G101" s="30" t="str">
        <x:f>IF(P101=0,"",IF(K101&lt;&gt;1,"n/d",IF('Trades'!J101="NET",'Trades'!L101,ROUND(F101-'Trades'!M101-'Trades'!N101+'Trades'!O101,2))))</x:f>
      </x:c>
      <x:c r="H101" s="31" t="str">
        <x:f>IF(P101=0,"",IF(N101=1,G101/'Trades'!P101,"n/d"))</x:f>
      </x:c>
      <x:c r="I101" s="33" t="str">
        <x:f>IF(P101=0,"",IF(K101&lt;&gt;1,"Posición sin completar",IF(NOT(ISNUMBER('Trades'!P101)),"Riesgo ausente o no válido: positivo, ≤ 1.000.000.000 y hasta 2 decimales.",IF(OR('Trades'!P101&lt;=0,'Trades'!P101&gt;1000000000,ROUND('Trades'!P101,2)&lt;&gt;'Trades'!P101),"Riesgo ausente o no válido: positivo, ≤ 1.000.000.000 y hasta 2 decimales.",IF(AND('Trades'!Q101&lt;&gt;"PRICE",'Trades'!Q101&lt;&gt;"ALL_IN"),"Elija PRICE o ALL_IN",IF('Trades'!Q101&lt;&gt;'Summary'!$K$4,"Otra base seleccionada","Registrado"))))))</x:f>
      </x:c>
      <x:c r="J101" s="33" t="str">
        <x:f>IF(P101=0,"",IF('Summary'!$H$6="Revise las fechas del filtro","Revise las fechas del filtro",IF(L101=1,"Incluida",IF(K101=1,"Fuera del período","No incluida"))))</x:f>
      </x:c>
      <x:c r="K101" s="29" t="n">
        <x:f>IF(P101=0,0,IF('Trades'!I101="UNSUPPORTED",4,IF(C101&lt;&gt;"",3,IF('Trades'!I101="OPEN",2,1))))</x:f>
        <x:v>0</x:v>
      </x:c>
      <x:c r="L101" s="29" t="n">
        <x:f>IF(OR(K101&lt;&gt;1,'Summary'!$H$6="Revise las fechas del filtro"),0,IF(AND(OR('Summary'!$B$6="",E101&gt;='Summary'!$B$6),OR('Summary'!$E$6="",E101&lt;'Summary'!$E$6+1)),1,0))</x:f>
        <x:v>0</x:v>
      </x:c>
      <x:c r="M101" s="29" t="n">
        <x:f>IF(AND(L101=1,N101=1,'Trades'!Q101='Summary'!$K$4),1,0)</x:f>
        <x:v>0</x:v>
      </x:c>
      <x:c r="N101" s="29" t="n">
        <x:f>IF(K101&lt;&gt;1,0,IF(NOT(ISNUMBER('Trades'!P101)),0,IF(AND('Trades'!P101&gt;0,'Trades'!P101&lt;=1000000000,ROUND('Trades'!P101,2)='Trades'!P101,OR('Trades'!Q101="PRICE",'Trades'!Q101="ALL_IN")),1,0)))</x:f>
        <x:v>0</x:v>
      </x:c>
      <x:c r="O101" s="29" t="n">
        <x:f>IF(P101=0,0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0,COUNTIFS('Exits'!$B$9:$B$608,'Trades'!A101,'Exits'!$K$9:$K$608,1)))</x:f>
        <x:v>0</x:v>
      </x:c>
      <x:c r="P101" s="29" t="n">
        <x:f>IF(COUNTA('Trades'!A101:I101,'Trades'!K101:T101)=0,0,1)</x:f>
        <x:v>0</x:v>
      </x:c>
    </x:row>
    <x:row r="102" ht="52" customHeight="1">
      <x:c r="A102" s="29" t="str">
        <x:f>IF(P102=0,"",IF('Trades'!A102="","[Trades "&amp;ROW()&amp;"]",'Trades'!A102))</x:f>
      </x:c>
      <x:c r="B102" s="33" t="str">
        <x:f>IF(K102=0,"",CHOOSE(K102,"Completa","Abierta","Incompleta / no válida","No admitida"))</x:f>
      </x:c>
      <x:c r="C102" s="33" t="str">
        <x:f>IF(P102=0,"",IF('Trades'!I102="UNSUPPORTED","No se admiten aumentos ni inversiones de posición",IF('Trades'!A102="","Introduzca el ID de operación",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ID: texto que empiece por A–Z, hasta 64 caracteres; sin *, ?, ~, =, &lt; ni &gt;. Ejemplo: T-001.",IF(COUNTIFS('Trades'!$A$9:$A$208,'Trades'!A102)&lt;&gt;1,"ID de operación duplicado",IF('Trades'!B102="","Indique el instrumento",IF(AND('Trades'!C102&lt;&gt;"LONG",'Trades'!C102&lt;&gt;"SHORT"),"Elija LONG o SHORT",IF(NOT(ISNUMBER('Trades'!D102)),"Introduzca una fecha y hora de apertura válidas",IF(OR('Trades'!D102&lt;1,'Trades'!D102&gt;2958465),"Introduzca una fecha y hora de apertura válidas",IF(NOT(ISNUMBER('Trades'!E102)),"Indique una cantidad inicial positiva",IF(OR('Trades'!E102&lt;=0,'Trades'!E102&gt;1000000,ROUND('Trades'!E102,8)&lt;&gt;'Trades'!E102),"Indique una cantidad inicial positiva",IF('Trades'!F102="","Indique la unidad de cantidad",IF(AND('Trades'!I102&lt;&gt;"OPEN",'Trades'!I102&lt;&gt;"CLOSED"),"Elija OPEN o CLOSED",IF(AND('Trades'!J102&lt;&gt;"NET",'Trades'!J102&lt;&gt;"GROSS"),"Elija NET o GROSS",IF(COUNTIFS('Exits'!$B$9:$B$608,'Trades'!A102,'Exits'!$G$9:$G$608,-1)&gt;0,"Revise las salidas vinculadas",IF(D102&gt;'Trades'!E102,"La cantidad cerrada supera la inicial",IF(AND('Trades'!I102="OPEN",D102='Trades'!E102),"OPEN contradice un saldo de cantidad nulo",IF('Trades'!I102="OPEN","",IF(O102=0,"Añada un cierre en Exits",IF(D102&lt;&gt;'Trades'!E102,"CLOSED requiere cerrar toda la cantidad",IF(AND('Trades'!J102="NET",NOT(ISNUMBER('Trades'!L102))),"Introduzca el neto conciliado de toda la posición",IF(AND('Trades'!J102="NET",'Trades'!K102&lt;&gt;"YES"),"Confirme que el neto abarca toda la posición",IF(IF('Trades'!J102="NET",IF('Trades'!M102="",FALSE,IF(NOT(ISNUMBER('Trades'!M102)),TRUE,OR('Trades'!M102&lt;0,'Trades'!M102&gt;1000000000,ROUND('Trades'!M102,2)&lt;&gt;'Trades'!M102))),FALSE),"Importes: hasta 2 decimales; valor absoluto de entrada ≤ 1.000.000.000.",IF(IF('Trades'!J102="NET",IF('Trades'!N102="",FALSE,IF(NOT(ISNUMBER('Trades'!N102)),TRUE,OR('Trades'!N102&lt;0,'Trades'!N102&gt;1000000000,ROUND('Trades'!N102,2)&lt;&gt;'Trades'!N102))),FALSE),"Importes: hasta 2 decimales; valor absoluto de entrada ≤ 1.000.000.000.",IF(IF('Trades'!J102="NET",IF('Trades'!O102="",FALSE,IF(NOT(ISNUMBER('Trades'!O102)),TRUE,OR(ABS('Trades'!O102)&gt;1000000000,ROUND('Trades'!O102,2)&lt;&gt;'Trades'!O102))),FALSE),"Importes: hasta 2 decimales; valor absoluto de entrada ≤ 1.000.000.000.",IF(AND('Trades'!J102="GROSS",NOT(ISNUMBER('Trades'!M102))),"Indique la comisión, incluso si es cero",IF(AND('Trades'!J102="GROSS",'Trades'!M102&lt;0),"La comisión no puede ser negativa",IF(AND('Trades'!J102="GROSS",NOT(ISNUMBER('Trades'!N102))),"Indique otros cargos, incluso si son cero",IF(AND('Trades'!J102="GROSS",'Trades'!N102&lt;0),"Los cargos no pueden ser negativos",IF(AND('Trades'!J102="GROSS",NOT(ISNUMBER('Trades'!O102))),"Indique la financiación con signo, incluido cero",IF(AND('Trades'!J102="GROSS",NOT(ISNUMBER(F102))),"Indique el P&amp;L bruto de cada salida",IF(IF('Trades'!J102="NET",OR(ABS('Trades'!L102)&gt;1000000000,ROUND('Trades'!L102,2)&lt;&gt;'Trades'!L102),FALSE),"Importes: hasta 2 decimales; valor absoluto de entrada ≤ 1.000.000.000.",IF(IF('Trades'!J102="GROSS",OR(ABS('Trades'!M102)&gt;1000000000,ABS('Trades'!N102)&gt;1000000000,ABS('Trades'!O102)&gt;1000000000,ROUND('Trades'!M102,2)&lt;&gt;'Trades'!M102,ROUND('Trades'!N102,2)&lt;&gt;'Trades'!N102,ROUND('Trades'!O102,2)&lt;&gt;'Trades'!O102),FALSE),"Importes: hasta 2 decimales; valor absoluto de entrada ≤ 1.000.000.000.",IF(AND('Trades'!G102&lt;&gt;"",OR(NOT(ISNUMBER('Trades'!G102)),'Trades'!G102&lt;=0)),"Indique un precio positivo o deje la celda vacía",IF(AND('Trades'!H102&lt;&gt;"",OR(NOT(ISNUMBER('Trades'!H102)),'Trades'!H102&lt;=0)),"Indique un precio positivo o deje la celda vacía","")))))))))))))))))))))))))))))))))))</x:f>
      </x:c>
      <x:c r="D102" s="31"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d",ROUND(SUMIFS('Exits'!$I$9:$I$608,'Exits'!$B$9:$B$608,'Trades'!A102),8)))</x:f>
      </x:c>
      <x:c r="E102" s="32"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d",IF(OR(O102=0,COUNTIFS('Exits'!$B$9:$B$608,'Trades'!A102,'Exits'!$G$9:$G$608,-1)&gt;0),"n/d",_xlfn.MAXIFS('Exits'!$C$9:$C$608,'Exits'!$B$9:$B$608,'Trades'!A102))))</x:f>
      </x:c>
      <x:c r="F102" s="30"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n/d",IF(AND(O102&gt;0,SUMIFS('Exits'!$J$9:$J$608,'Exits'!$B$9:$B$608,'Trades'!A102)=O102),ROUND(SUMIFS('Exits'!$F$9:$F$608,'Exits'!$B$9:$B$608,'Trades'!A102),2),"n/d")))</x:f>
      </x:c>
      <x:c r="G102" s="30" t="str">
        <x:f>IF(P102=0,"",IF(K102&lt;&gt;1,"n/d",IF('Trades'!J102="NET",'Trades'!L102,ROUND(F102-'Trades'!M102-'Trades'!N102+'Trades'!O102,2))))</x:f>
      </x:c>
      <x:c r="H102" s="31" t="str">
        <x:f>IF(P102=0,"",IF(N102=1,G102/'Trades'!P102,"n/d"))</x:f>
      </x:c>
      <x:c r="I102" s="33" t="str">
        <x:f>IF(P102=0,"",IF(K102&lt;&gt;1,"Posición sin completar",IF(NOT(ISNUMBER('Trades'!P102)),"Riesgo ausente o no válido: positivo, ≤ 1.000.000.000 y hasta 2 decimales.",IF(OR('Trades'!P102&lt;=0,'Trades'!P102&gt;1000000000,ROUND('Trades'!P102,2)&lt;&gt;'Trades'!P102),"Riesgo ausente o no válido: positivo, ≤ 1.000.000.000 y hasta 2 decimales.",IF(AND('Trades'!Q102&lt;&gt;"PRICE",'Trades'!Q102&lt;&gt;"ALL_IN"),"Elija PRICE o ALL_IN",IF('Trades'!Q102&lt;&gt;'Summary'!$K$4,"Otra base seleccionada","Registrado"))))))</x:f>
      </x:c>
      <x:c r="J102" s="33" t="str">
        <x:f>IF(P102=0,"",IF('Summary'!$H$6="Revise las fechas del filtro","Revise las fechas del filtro",IF(L102=1,"Incluida",IF(K102=1,"Fuera del período","No incluida"))))</x:f>
      </x:c>
      <x:c r="K102" s="29" t="n">
        <x:f>IF(P102=0,0,IF('Trades'!I102="UNSUPPORTED",4,IF(C102&lt;&gt;"",3,IF('Trades'!I102="OPEN",2,1))))</x:f>
        <x:v>0</x:v>
      </x:c>
      <x:c r="L102" s="29" t="n">
        <x:f>IF(OR(K102&lt;&gt;1,'Summary'!$H$6="Revise las fechas del filtro"),0,IF(AND(OR('Summary'!$B$6="",E102&gt;='Summary'!$B$6),OR('Summary'!$E$6="",E102&lt;'Summary'!$E$6+1)),1,0))</x:f>
        <x:v>0</x:v>
      </x:c>
      <x:c r="M102" s="29" t="n">
        <x:f>IF(AND(L102=1,N102=1,'Trades'!Q102='Summary'!$K$4),1,0)</x:f>
        <x:v>0</x:v>
      </x:c>
      <x:c r="N102" s="29" t="n">
        <x:f>IF(K102&lt;&gt;1,0,IF(NOT(ISNUMBER('Trades'!P102)),0,IF(AND('Trades'!P102&gt;0,'Trades'!P102&lt;=1000000000,ROUND('Trades'!P102,2)='Trades'!P102,OR('Trades'!Q102="PRICE",'Trades'!Q102="ALL_IN")),1,0)))</x:f>
        <x:v>0</x:v>
      </x:c>
      <x:c r="O102" s="29" t="n">
        <x:f>IF(P102=0,0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0,COUNTIFS('Exits'!$B$9:$B$608,'Trades'!A102,'Exits'!$K$9:$K$608,1)))</x:f>
        <x:v>0</x:v>
      </x:c>
      <x:c r="P102" s="29" t="n">
        <x:f>IF(COUNTA('Trades'!A102:I102,'Trades'!K102:T102)=0,0,1)</x:f>
        <x:v>0</x:v>
      </x:c>
    </x:row>
    <x:row r="103" ht="52" customHeight="1">
      <x:c r="A103" s="29" t="str">
        <x:f>IF(P103=0,"",IF('Trades'!A103="","[Trades "&amp;ROW()&amp;"]",'Trades'!A103))</x:f>
      </x:c>
      <x:c r="B103" s="33" t="str">
        <x:f>IF(K103=0,"",CHOOSE(K103,"Completa","Abierta","Incompleta / no válida","No admitida"))</x:f>
      </x:c>
      <x:c r="C103" s="33" t="str">
        <x:f>IF(P103=0,"",IF('Trades'!I103="UNSUPPORTED","No se admiten aumentos ni inversiones de posición",IF('Trades'!A103="","Introduzca el ID de operación",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ID: texto que empiece por A–Z, hasta 64 caracteres; sin *, ?, ~, =, &lt; ni &gt;. Ejemplo: T-001.",IF(COUNTIFS('Trades'!$A$9:$A$208,'Trades'!A103)&lt;&gt;1,"ID de operación duplicado",IF('Trades'!B103="","Indique el instrumento",IF(AND('Trades'!C103&lt;&gt;"LONG",'Trades'!C103&lt;&gt;"SHORT"),"Elija LONG o SHORT",IF(NOT(ISNUMBER('Trades'!D103)),"Introduzca una fecha y hora de apertura válidas",IF(OR('Trades'!D103&lt;1,'Trades'!D103&gt;2958465),"Introduzca una fecha y hora de apertura válidas",IF(NOT(ISNUMBER('Trades'!E103)),"Indique una cantidad inicial positiva",IF(OR('Trades'!E103&lt;=0,'Trades'!E103&gt;1000000,ROUND('Trades'!E103,8)&lt;&gt;'Trades'!E103),"Indique una cantidad inicial positiva",IF('Trades'!F103="","Indique la unidad de cantidad",IF(AND('Trades'!I103&lt;&gt;"OPEN",'Trades'!I103&lt;&gt;"CLOSED"),"Elija OPEN o CLOSED",IF(AND('Trades'!J103&lt;&gt;"NET",'Trades'!J103&lt;&gt;"GROSS"),"Elija NET o GROSS",IF(COUNTIFS('Exits'!$B$9:$B$608,'Trades'!A103,'Exits'!$G$9:$G$608,-1)&gt;0,"Revise las salidas vinculadas",IF(D103&gt;'Trades'!E103,"La cantidad cerrada supera la inicial",IF(AND('Trades'!I103="OPEN",D103='Trades'!E103),"OPEN contradice un saldo de cantidad nulo",IF('Trades'!I103="OPEN","",IF(O103=0,"Añada un cierre en Exits",IF(D103&lt;&gt;'Trades'!E103,"CLOSED requiere cerrar toda la cantidad",IF(AND('Trades'!J103="NET",NOT(ISNUMBER('Trades'!L103))),"Introduzca el neto conciliado de toda la posición",IF(AND('Trades'!J103="NET",'Trades'!K103&lt;&gt;"YES"),"Confirme que el neto abarca toda la posición",IF(IF('Trades'!J103="NET",IF('Trades'!M103="",FALSE,IF(NOT(ISNUMBER('Trades'!M103)),TRUE,OR('Trades'!M103&lt;0,'Trades'!M103&gt;1000000000,ROUND('Trades'!M103,2)&lt;&gt;'Trades'!M103))),FALSE),"Importes: hasta 2 decimales; valor absoluto de entrada ≤ 1.000.000.000.",IF(IF('Trades'!J103="NET",IF('Trades'!N103="",FALSE,IF(NOT(ISNUMBER('Trades'!N103)),TRUE,OR('Trades'!N103&lt;0,'Trades'!N103&gt;1000000000,ROUND('Trades'!N103,2)&lt;&gt;'Trades'!N103))),FALSE),"Importes: hasta 2 decimales; valor absoluto de entrada ≤ 1.000.000.000.",IF(IF('Trades'!J103="NET",IF('Trades'!O103="",FALSE,IF(NOT(ISNUMBER('Trades'!O103)),TRUE,OR(ABS('Trades'!O103)&gt;1000000000,ROUND('Trades'!O103,2)&lt;&gt;'Trades'!O103))),FALSE),"Importes: hasta 2 decimales; valor absoluto de entrada ≤ 1.000.000.000.",IF(AND('Trades'!J103="GROSS",NOT(ISNUMBER('Trades'!M103))),"Indique la comisión, incluso si es cero",IF(AND('Trades'!J103="GROSS",'Trades'!M103&lt;0),"La comisión no puede ser negativa",IF(AND('Trades'!J103="GROSS",NOT(ISNUMBER('Trades'!N103))),"Indique otros cargos, incluso si son cero",IF(AND('Trades'!J103="GROSS",'Trades'!N103&lt;0),"Los cargos no pueden ser negativos",IF(AND('Trades'!J103="GROSS",NOT(ISNUMBER('Trades'!O103))),"Indique la financiación con signo, incluido cero",IF(AND('Trades'!J103="GROSS",NOT(ISNUMBER(F103))),"Indique el P&amp;L bruto de cada salida",IF(IF('Trades'!J103="NET",OR(ABS('Trades'!L103)&gt;1000000000,ROUND('Trades'!L103,2)&lt;&gt;'Trades'!L103),FALSE),"Importes: hasta 2 decimales; valor absoluto de entrada ≤ 1.000.000.000.",IF(IF('Trades'!J103="GROSS",OR(ABS('Trades'!M103)&gt;1000000000,ABS('Trades'!N103)&gt;1000000000,ABS('Trades'!O103)&gt;1000000000,ROUND('Trades'!M103,2)&lt;&gt;'Trades'!M103,ROUND('Trades'!N103,2)&lt;&gt;'Trades'!N103,ROUND('Trades'!O103,2)&lt;&gt;'Trades'!O103),FALSE),"Importes: hasta 2 decimales; valor absoluto de entrada ≤ 1.000.000.000.",IF(AND('Trades'!G103&lt;&gt;"",OR(NOT(ISNUMBER('Trades'!G103)),'Trades'!G103&lt;=0)),"Indique un precio positivo o deje la celda vacía",IF(AND('Trades'!H103&lt;&gt;"",OR(NOT(ISNUMBER('Trades'!H103)),'Trades'!H103&lt;=0)),"Indique un precio positivo o deje la celda vacía","")))))))))))))))))))))))))))))))))))</x:f>
      </x:c>
      <x:c r="D103" s="31"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d",ROUND(SUMIFS('Exits'!$I$9:$I$608,'Exits'!$B$9:$B$608,'Trades'!A103),8)))</x:f>
      </x:c>
      <x:c r="E103" s="32"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d",IF(OR(O103=0,COUNTIFS('Exits'!$B$9:$B$608,'Trades'!A103,'Exits'!$G$9:$G$608,-1)&gt;0),"n/d",_xlfn.MAXIFS('Exits'!$C$9:$C$608,'Exits'!$B$9:$B$608,'Trades'!A103))))</x:f>
      </x:c>
      <x:c r="F103" s="30"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n/d",IF(AND(O103&gt;0,SUMIFS('Exits'!$J$9:$J$608,'Exits'!$B$9:$B$608,'Trades'!A103)=O103),ROUND(SUMIFS('Exits'!$F$9:$F$608,'Exits'!$B$9:$B$608,'Trades'!A103),2),"n/d")))</x:f>
      </x:c>
      <x:c r="G103" s="30" t="str">
        <x:f>IF(P103=0,"",IF(K103&lt;&gt;1,"n/d",IF('Trades'!J103="NET",'Trades'!L103,ROUND(F103-'Trades'!M103-'Trades'!N103+'Trades'!O103,2))))</x:f>
      </x:c>
      <x:c r="H103" s="31" t="str">
        <x:f>IF(P103=0,"",IF(N103=1,G103/'Trades'!P103,"n/d"))</x:f>
      </x:c>
      <x:c r="I103" s="33" t="str">
        <x:f>IF(P103=0,"",IF(K103&lt;&gt;1,"Posición sin completar",IF(NOT(ISNUMBER('Trades'!P103)),"Riesgo ausente o no válido: positivo, ≤ 1.000.000.000 y hasta 2 decimales.",IF(OR('Trades'!P103&lt;=0,'Trades'!P103&gt;1000000000,ROUND('Trades'!P103,2)&lt;&gt;'Trades'!P103),"Riesgo ausente o no válido: positivo, ≤ 1.000.000.000 y hasta 2 decimales.",IF(AND('Trades'!Q103&lt;&gt;"PRICE",'Trades'!Q103&lt;&gt;"ALL_IN"),"Elija PRICE o ALL_IN",IF('Trades'!Q103&lt;&gt;'Summary'!$K$4,"Otra base seleccionada","Registrado"))))))</x:f>
      </x:c>
      <x:c r="J103" s="33" t="str">
        <x:f>IF(P103=0,"",IF('Summary'!$H$6="Revise las fechas del filtro","Revise las fechas del filtro",IF(L103=1,"Incluida",IF(K103=1,"Fuera del período","No incluida"))))</x:f>
      </x:c>
      <x:c r="K103" s="29" t="n">
        <x:f>IF(P103=0,0,IF('Trades'!I103="UNSUPPORTED",4,IF(C103&lt;&gt;"",3,IF('Trades'!I103="OPEN",2,1))))</x:f>
        <x:v>0</x:v>
      </x:c>
      <x:c r="L103" s="29" t="n">
        <x:f>IF(OR(K103&lt;&gt;1,'Summary'!$H$6="Revise las fechas del filtro"),0,IF(AND(OR('Summary'!$B$6="",E103&gt;='Summary'!$B$6),OR('Summary'!$E$6="",E103&lt;'Summary'!$E$6+1)),1,0))</x:f>
        <x:v>0</x:v>
      </x:c>
      <x:c r="M103" s="29" t="n">
        <x:f>IF(AND(L103=1,N103=1,'Trades'!Q103='Summary'!$K$4),1,0)</x:f>
        <x:v>0</x:v>
      </x:c>
      <x:c r="N103" s="29" t="n">
        <x:f>IF(K103&lt;&gt;1,0,IF(NOT(ISNUMBER('Trades'!P103)),0,IF(AND('Trades'!P103&gt;0,'Trades'!P103&lt;=1000000000,ROUND('Trades'!P103,2)='Trades'!P103,OR('Trades'!Q103="PRICE",'Trades'!Q103="ALL_IN")),1,0)))</x:f>
        <x:v>0</x:v>
      </x:c>
      <x:c r="O103" s="29" t="n">
        <x:f>IF(P103=0,0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0,COUNTIFS('Exits'!$B$9:$B$608,'Trades'!A103,'Exits'!$K$9:$K$608,1)))</x:f>
        <x:v>0</x:v>
      </x:c>
      <x:c r="P103" s="29" t="n">
        <x:f>IF(COUNTA('Trades'!A103:I103,'Trades'!K103:T103)=0,0,1)</x:f>
        <x:v>0</x:v>
      </x:c>
    </x:row>
    <x:row r="104" ht="52" customHeight="1">
      <x:c r="A104" s="29" t="str">
        <x:f>IF(P104=0,"",IF('Trades'!A104="","[Trades "&amp;ROW()&amp;"]",'Trades'!A104))</x:f>
      </x:c>
      <x:c r="B104" s="33" t="str">
        <x:f>IF(K104=0,"",CHOOSE(K104,"Completa","Abierta","Incompleta / no válida","No admitida"))</x:f>
      </x:c>
      <x:c r="C104" s="33" t="str">
        <x:f>IF(P104=0,"",IF('Trades'!I104="UNSUPPORTED","No se admiten aumentos ni inversiones de posición",IF('Trades'!A104="","Introduzca el ID de operación",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ID: texto que empiece por A–Z, hasta 64 caracteres; sin *, ?, ~, =, &lt; ni &gt;. Ejemplo: T-001.",IF(COUNTIFS('Trades'!$A$9:$A$208,'Trades'!A104)&lt;&gt;1,"ID de operación duplicado",IF('Trades'!B104="","Indique el instrumento",IF(AND('Trades'!C104&lt;&gt;"LONG",'Trades'!C104&lt;&gt;"SHORT"),"Elija LONG o SHORT",IF(NOT(ISNUMBER('Trades'!D104)),"Introduzca una fecha y hora de apertura válidas",IF(OR('Trades'!D104&lt;1,'Trades'!D104&gt;2958465),"Introduzca una fecha y hora de apertura válidas",IF(NOT(ISNUMBER('Trades'!E104)),"Indique una cantidad inicial positiva",IF(OR('Trades'!E104&lt;=0,'Trades'!E104&gt;1000000,ROUND('Trades'!E104,8)&lt;&gt;'Trades'!E104),"Indique una cantidad inicial positiva",IF('Trades'!F104="","Indique la unidad de cantidad",IF(AND('Trades'!I104&lt;&gt;"OPEN",'Trades'!I104&lt;&gt;"CLOSED"),"Elija OPEN o CLOSED",IF(AND('Trades'!J104&lt;&gt;"NET",'Trades'!J104&lt;&gt;"GROSS"),"Elija NET o GROSS",IF(COUNTIFS('Exits'!$B$9:$B$608,'Trades'!A104,'Exits'!$G$9:$G$608,-1)&gt;0,"Revise las salidas vinculadas",IF(D104&gt;'Trades'!E104,"La cantidad cerrada supera la inicial",IF(AND('Trades'!I104="OPEN",D104='Trades'!E104),"OPEN contradice un saldo de cantidad nulo",IF('Trades'!I104="OPEN","",IF(O104=0,"Añada un cierre en Exits",IF(D104&lt;&gt;'Trades'!E104,"CLOSED requiere cerrar toda la cantidad",IF(AND('Trades'!J104="NET",NOT(ISNUMBER('Trades'!L104))),"Introduzca el neto conciliado de toda la posición",IF(AND('Trades'!J104="NET",'Trades'!K104&lt;&gt;"YES"),"Confirme que el neto abarca toda la posición",IF(IF('Trades'!J104="NET",IF('Trades'!M104="",FALSE,IF(NOT(ISNUMBER('Trades'!M104)),TRUE,OR('Trades'!M104&lt;0,'Trades'!M104&gt;1000000000,ROUND('Trades'!M104,2)&lt;&gt;'Trades'!M104))),FALSE),"Importes: hasta 2 decimales; valor absoluto de entrada ≤ 1.000.000.000.",IF(IF('Trades'!J104="NET",IF('Trades'!N104="",FALSE,IF(NOT(ISNUMBER('Trades'!N104)),TRUE,OR('Trades'!N104&lt;0,'Trades'!N104&gt;1000000000,ROUND('Trades'!N104,2)&lt;&gt;'Trades'!N104))),FALSE),"Importes: hasta 2 decimales; valor absoluto de entrada ≤ 1.000.000.000.",IF(IF('Trades'!J104="NET",IF('Trades'!O104="",FALSE,IF(NOT(ISNUMBER('Trades'!O104)),TRUE,OR(ABS('Trades'!O104)&gt;1000000000,ROUND('Trades'!O104,2)&lt;&gt;'Trades'!O104))),FALSE),"Importes: hasta 2 decimales; valor absoluto de entrada ≤ 1.000.000.000.",IF(AND('Trades'!J104="GROSS",NOT(ISNUMBER('Trades'!M104))),"Indique la comisión, incluso si es cero",IF(AND('Trades'!J104="GROSS",'Trades'!M104&lt;0),"La comisión no puede ser negativa",IF(AND('Trades'!J104="GROSS",NOT(ISNUMBER('Trades'!N104))),"Indique otros cargos, incluso si son cero",IF(AND('Trades'!J104="GROSS",'Trades'!N104&lt;0),"Los cargos no pueden ser negativos",IF(AND('Trades'!J104="GROSS",NOT(ISNUMBER('Trades'!O104))),"Indique la financiación con signo, incluido cero",IF(AND('Trades'!J104="GROSS",NOT(ISNUMBER(F104))),"Indique el P&amp;L bruto de cada salida",IF(IF('Trades'!J104="NET",OR(ABS('Trades'!L104)&gt;1000000000,ROUND('Trades'!L104,2)&lt;&gt;'Trades'!L104),FALSE),"Importes: hasta 2 decimales; valor absoluto de entrada ≤ 1.000.000.000.",IF(IF('Trades'!J104="GROSS",OR(ABS('Trades'!M104)&gt;1000000000,ABS('Trades'!N104)&gt;1000000000,ABS('Trades'!O104)&gt;1000000000,ROUND('Trades'!M104,2)&lt;&gt;'Trades'!M104,ROUND('Trades'!N104,2)&lt;&gt;'Trades'!N104,ROUND('Trades'!O104,2)&lt;&gt;'Trades'!O104),FALSE),"Importes: hasta 2 decimales; valor absoluto de entrada ≤ 1.000.000.000.",IF(AND('Trades'!G104&lt;&gt;"",OR(NOT(ISNUMBER('Trades'!G104)),'Trades'!G104&lt;=0)),"Indique un precio positivo o deje la celda vacía",IF(AND('Trades'!H104&lt;&gt;"",OR(NOT(ISNUMBER('Trades'!H104)),'Trades'!H104&lt;=0)),"Indique un precio positivo o deje la celda vacía","")))))))))))))))))))))))))))))))))))</x:f>
      </x:c>
      <x:c r="D104" s="31"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d",ROUND(SUMIFS('Exits'!$I$9:$I$608,'Exits'!$B$9:$B$608,'Trades'!A104),8)))</x:f>
      </x:c>
      <x:c r="E104" s="32"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d",IF(OR(O104=0,COUNTIFS('Exits'!$B$9:$B$608,'Trades'!A104,'Exits'!$G$9:$G$608,-1)&gt;0),"n/d",_xlfn.MAXIFS('Exits'!$C$9:$C$608,'Exits'!$B$9:$B$608,'Trades'!A104))))</x:f>
      </x:c>
      <x:c r="F104" s="30"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n/d",IF(AND(O104&gt;0,SUMIFS('Exits'!$J$9:$J$608,'Exits'!$B$9:$B$608,'Trades'!A104)=O104),ROUND(SUMIFS('Exits'!$F$9:$F$608,'Exits'!$B$9:$B$608,'Trades'!A104),2),"n/d")))</x:f>
      </x:c>
      <x:c r="G104" s="30" t="str">
        <x:f>IF(P104=0,"",IF(K104&lt;&gt;1,"n/d",IF('Trades'!J104="NET",'Trades'!L104,ROUND(F104-'Trades'!M104-'Trades'!N104+'Trades'!O104,2))))</x:f>
      </x:c>
      <x:c r="H104" s="31" t="str">
        <x:f>IF(P104=0,"",IF(N104=1,G104/'Trades'!P104,"n/d"))</x:f>
      </x:c>
      <x:c r="I104" s="33" t="str">
        <x:f>IF(P104=0,"",IF(K104&lt;&gt;1,"Posición sin completar",IF(NOT(ISNUMBER('Trades'!P104)),"Riesgo ausente o no válido: positivo, ≤ 1.000.000.000 y hasta 2 decimales.",IF(OR('Trades'!P104&lt;=0,'Trades'!P104&gt;1000000000,ROUND('Trades'!P104,2)&lt;&gt;'Trades'!P104),"Riesgo ausente o no válido: positivo, ≤ 1.000.000.000 y hasta 2 decimales.",IF(AND('Trades'!Q104&lt;&gt;"PRICE",'Trades'!Q104&lt;&gt;"ALL_IN"),"Elija PRICE o ALL_IN",IF('Trades'!Q104&lt;&gt;'Summary'!$K$4,"Otra base seleccionada","Registrado"))))))</x:f>
      </x:c>
      <x:c r="J104" s="33" t="str">
        <x:f>IF(P104=0,"",IF('Summary'!$H$6="Revise las fechas del filtro","Revise las fechas del filtro",IF(L104=1,"Incluida",IF(K104=1,"Fuera del período","No incluida"))))</x:f>
      </x:c>
      <x:c r="K104" s="29" t="n">
        <x:f>IF(P104=0,0,IF('Trades'!I104="UNSUPPORTED",4,IF(C104&lt;&gt;"",3,IF('Trades'!I104="OPEN",2,1))))</x:f>
        <x:v>0</x:v>
      </x:c>
      <x:c r="L104" s="29" t="n">
        <x:f>IF(OR(K104&lt;&gt;1,'Summary'!$H$6="Revise las fechas del filtro"),0,IF(AND(OR('Summary'!$B$6="",E104&gt;='Summary'!$B$6),OR('Summary'!$E$6="",E104&lt;'Summary'!$E$6+1)),1,0))</x:f>
        <x:v>0</x:v>
      </x:c>
      <x:c r="M104" s="29" t="n">
        <x:f>IF(AND(L104=1,N104=1,'Trades'!Q104='Summary'!$K$4),1,0)</x:f>
        <x:v>0</x:v>
      </x:c>
      <x:c r="N104" s="29" t="n">
        <x:f>IF(K104&lt;&gt;1,0,IF(NOT(ISNUMBER('Trades'!P104)),0,IF(AND('Trades'!P104&gt;0,'Trades'!P104&lt;=1000000000,ROUND('Trades'!P104,2)='Trades'!P104,OR('Trades'!Q104="PRICE",'Trades'!Q104="ALL_IN")),1,0)))</x:f>
        <x:v>0</x:v>
      </x:c>
      <x:c r="O104" s="29" t="n">
        <x:f>IF(P104=0,0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0,COUNTIFS('Exits'!$B$9:$B$608,'Trades'!A104,'Exits'!$K$9:$K$608,1)))</x:f>
        <x:v>0</x:v>
      </x:c>
      <x:c r="P104" s="29" t="n">
        <x:f>IF(COUNTA('Trades'!A104:I104,'Trades'!K104:T104)=0,0,1)</x:f>
        <x:v>0</x:v>
      </x:c>
    </x:row>
    <x:row r="105" ht="52" customHeight="1">
      <x:c r="A105" s="29" t="str">
        <x:f>IF(P105=0,"",IF('Trades'!A105="","[Trades "&amp;ROW()&amp;"]",'Trades'!A105))</x:f>
      </x:c>
      <x:c r="B105" s="33" t="str">
        <x:f>IF(K105=0,"",CHOOSE(K105,"Completa","Abierta","Incompleta / no válida","No admitida"))</x:f>
      </x:c>
      <x:c r="C105" s="33" t="str">
        <x:f>IF(P105=0,"",IF('Trades'!I105="UNSUPPORTED","No se admiten aumentos ni inversiones de posición",IF('Trades'!A105="","Introduzca el ID de operación",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ID: texto que empiece por A–Z, hasta 64 caracteres; sin *, ?, ~, =, &lt; ni &gt;. Ejemplo: T-001.",IF(COUNTIFS('Trades'!$A$9:$A$208,'Trades'!A105)&lt;&gt;1,"ID de operación duplicado",IF('Trades'!B105="","Indique el instrumento",IF(AND('Trades'!C105&lt;&gt;"LONG",'Trades'!C105&lt;&gt;"SHORT"),"Elija LONG o SHORT",IF(NOT(ISNUMBER('Trades'!D105)),"Introduzca una fecha y hora de apertura válidas",IF(OR('Trades'!D105&lt;1,'Trades'!D105&gt;2958465),"Introduzca una fecha y hora de apertura válidas",IF(NOT(ISNUMBER('Trades'!E105)),"Indique una cantidad inicial positiva",IF(OR('Trades'!E105&lt;=0,'Trades'!E105&gt;1000000,ROUND('Trades'!E105,8)&lt;&gt;'Trades'!E105),"Indique una cantidad inicial positiva",IF('Trades'!F105="","Indique la unidad de cantidad",IF(AND('Trades'!I105&lt;&gt;"OPEN",'Trades'!I105&lt;&gt;"CLOSED"),"Elija OPEN o CLOSED",IF(AND('Trades'!J105&lt;&gt;"NET",'Trades'!J105&lt;&gt;"GROSS"),"Elija NET o GROSS",IF(COUNTIFS('Exits'!$B$9:$B$608,'Trades'!A105,'Exits'!$G$9:$G$608,-1)&gt;0,"Revise las salidas vinculadas",IF(D105&gt;'Trades'!E105,"La cantidad cerrada supera la inicial",IF(AND('Trades'!I105="OPEN",D105='Trades'!E105),"OPEN contradice un saldo de cantidad nulo",IF('Trades'!I105="OPEN","",IF(O105=0,"Añada un cierre en Exits",IF(D105&lt;&gt;'Trades'!E105,"CLOSED requiere cerrar toda la cantidad",IF(AND('Trades'!J105="NET",NOT(ISNUMBER('Trades'!L105))),"Introduzca el neto conciliado de toda la posición",IF(AND('Trades'!J105="NET",'Trades'!K105&lt;&gt;"YES"),"Confirme que el neto abarca toda la posición",IF(IF('Trades'!J105="NET",IF('Trades'!M105="",FALSE,IF(NOT(ISNUMBER('Trades'!M105)),TRUE,OR('Trades'!M105&lt;0,'Trades'!M105&gt;1000000000,ROUND('Trades'!M105,2)&lt;&gt;'Trades'!M105))),FALSE),"Importes: hasta 2 decimales; valor absoluto de entrada ≤ 1.000.000.000.",IF(IF('Trades'!J105="NET",IF('Trades'!N105="",FALSE,IF(NOT(ISNUMBER('Trades'!N105)),TRUE,OR('Trades'!N105&lt;0,'Trades'!N105&gt;1000000000,ROUND('Trades'!N105,2)&lt;&gt;'Trades'!N105))),FALSE),"Importes: hasta 2 decimales; valor absoluto de entrada ≤ 1.000.000.000.",IF(IF('Trades'!J105="NET",IF('Trades'!O105="",FALSE,IF(NOT(ISNUMBER('Trades'!O105)),TRUE,OR(ABS('Trades'!O105)&gt;1000000000,ROUND('Trades'!O105,2)&lt;&gt;'Trades'!O105))),FALSE),"Importes: hasta 2 decimales; valor absoluto de entrada ≤ 1.000.000.000.",IF(AND('Trades'!J105="GROSS",NOT(ISNUMBER('Trades'!M105))),"Indique la comisión, incluso si es cero",IF(AND('Trades'!J105="GROSS",'Trades'!M105&lt;0),"La comisión no puede ser negativa",IF(AND('Trades'!J105="GROSS",NOT(ISNUMBER('Trades'!N105))),"Indique otros cargos, incluso si son cero",IF(AND('Trades'!J105="GROSS",'Trades'!N105&lt;0),"Los cargos no pueden ser negativos",IF(AND('Trades'!J105="GROSS",NOT(ISNUMBER('Trades'!O105))),"Indique la financiación con signo, incluido cero",IF(AND('Trades'!J105="GROSS",NOT(ISNUMBER(F105))),"Indique el P&amp;L bruto de cada salida",IF(IF('Trades'!J105="NET",OR(ABS('Trades'!L105)&gt;1000000000,ROUND('Trades'!L105,2)&lt;&gt;'Trades'!L105),FALSE),"Importes: hasta 2 decimales; valor absoluto de entrada ≤ 1.000.000.000.",IF(IF('Trades'!J105="GROSS",OR(ABS('Trades'!M105)&gt;1000000000,ABS('Trades'!N105)&gt;1000000000,ABS('Trades'!O105)&gt;1000000000,ROUND('Trades'!M105,2)&lt;&gt;'Trades'!M105,ROUND('Trades'!N105,2)&lt;&gt;'Trades'!N105,ROUND('Trades'!O105,2)&lt;&gt;'Trades'!O105),FALSE),"Importes: hasta 2 decimales; valor absoluto de entrada ≤ 1.000.000.000.",IF(AND('Trades'!G105&lt;&gt;"",OR(NOT(ISNUMBER('Trades'!G105)),'Trades'!G105&lt;=0)),"Indique un precio positivo o deje la celda vacía",IF(AND('Trades'!H105&lt;&gt;"",OR(NOT(ISNUMBER('Trades'!H105)),'Trades'!H105&lt;=0)),"Indique un precio positivo o deje la celda vacía","")))))))))))))))))))))))))))))))))))</x:f>
      </x:c>
      <x:c r="D105" s="31"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d",ROUND(SUMIFS('Exits'!$I$9:$I$608,'Exits'!$B$9:$B$608,'Trades'!A105),8)))</x:f>
      </x:c>
      <x:c r="E105" s="32"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d",IF(OR(O105=0,COUNTIFS('Exits'!$B$9:$B$608,'Trades'!A105,'Exits'!$G$9:$G$608,-1)&gt;0),"n/d",_xlfn.MAXIFS('Exits'!$C$9:$C$608,'Exits'!$B$9:$B$608,'Trades'!A105))))</x:f>
      </x:c>
      <x:c r="F105" s="30"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n/d",IF(AND(O105&gt;0,SUMIFS('Exits'!$J$9:$J$608,'Exits'!$B$9:$B$608,'Trades'!A105)=O105),ROUND(SUMIFS('Exits'!$F$9:$F$608,'Exits'!$B$9:$B$608,'Trades'!A105),2),"n/d")))</x:f>
      </x:c>
      <x:c r="G105" s="30" t="str">
        <x:f>IF(P105=0,"",IF(K105&lt;&gt;1,"n/d",IF('Trades'!J105="NET",'Trades'!L105,ROUND(F105-'Trades'!M105-'Trades'!N105+'Trades'!O105,2))))</x:f>
      </x:c>
      <x:c r="H105" s="31" t="str">
        <x:f>IF(P105=0,"",IF(N105=1,G105/'Trades'!P105,"n/d"))</x:f>
      </x:c>
      <x:c r="I105" s="33" t="str">
        <x:f>IF(P105=0,"",IF(K105&lt;&gt;1,"Posición sin completar",IF(NOT(ISNUMBER('Trades'!P105)),"Riesgo ausente o no válido: positivo, ≤ 1.000.000.000 y hasta 2 decimales.",IF(OR('Trades'!P105&lt;=0,'Trades'!P105&gt;1000000000,ROUND('Trades'!P105,2)&lt;&gt;'Trades'!P105),"Riesgo ausente o no válido: positivo, ≤ 1.000.000.000 y hasta 2 decimales.",IF(AND('Trades'!Q105&lt;&gt;"PRICE",'Trades'!Q105&lt;&gt;"ALL_IN"),"Elija PRICE o ALL_IN",IF('Trades'!Q105&lt;&gt;'Summary'!$K$4,"Otra base seleccionada","Registrado"))))))</x:f>
      </x:c>
      <x:c r="J105" s="33" t="str">
        <x:f>IF(P105=0,"",IF('Summary'!$H$6="Revise las fechas del filtro","Revise las fechas del filtro",IF(L105=1,"Incluida",IF(K105=1,"Fuera del período","No incluida"))))</x:f>
      </x:c>
      <x:c r="K105" s="29" t="n">
        <x:f>IF(P105=0,0,IF('Trades'!I105="UNSUPPORTED",4,IF(C105&lt;&gt;"",3,IF('Trades'!I105="OPEN",2,1))))</x:f>
        <x:v>0</x:v>
      </x:c>
      <x:c r="L105" s="29" t="n">
        <x:f>IF(OR(K105&lt;&gt;1,'Summary'!$H$6="Revise las fechas del filtro"),0,IF(AND(OR('Summary'!$B$6="",E105&gt;='Summary'!$B$6),OR('Summary'!$E$6="",E105&lt;'Summary'!$E$6+1)),1,0))</x:f>
        <x:v>0</x:v>
      </x:c>
      <x:c r="M105" s="29" t="n">
        <x:f>IF(AND(L105=1,N105=1,'Trades'!Q105='Summary'!$K$4),1,0)</x:f>
        <x:v>0</x:v>
      </x:c>
      <x:c r="N105" s="29" t="n">
        <x:f>IF(K105&lt;&gt;1,0,IF(NOT(ISNUMBER('Trades'!P105)),0,IF(AND('Trades'!P105&gt;0,'Trades'!P105&lt;=1000000000,ROUND('Trades'!P105,2)='Trades'!P105,OR('Trades'!Q105="PRICE",'Trades'!Q105="ALL_IN")),1,0)))</x:f>
        <x:v>0</x:v>
      </x:c>
      <x:c r="O105" s="29" t="n">
        <x:f>IF(P105=0,0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0,COUNTIFS('Exits'!$B$9:$B$608,'Trades'!A105,'Exits'!$K$9:$K$608,1)))</x:f>
        <x:v>0</x:v>
      </x:c>
      <x:c r="P105" s="29" t="n">
        <x:f>IF(COUNTA('Trades'!A105:I105,'Trades'!K105:T105)=0,0,1)</x:f>
        <x:v>0</x:v>
      </x:c>
    </x:row>
    <x:row r="106" ht="52" customHeight="1">
      <x:c r="A106" s="29" t="str">
        <x:f>IF(P106=0,"",IF('Trades'!A106="","[Trades "&amp;ROW()&amp;"]",'Trades'!A106))</x:f>
      </x:c>
      <x:c r="B106" s="33" t="str">
        <x:f>IF(K106=0,"",CHOOSE(K106,"Completa","Abierta","Incompleta / no válida","No admitida"))</x:f>
      </x:c>
      <x:c r="C106" s="33" t="str">
        <x:f>IF(P106=0,"",IF('Trades'!I106="UNSUPPORTED","No se admiten aumentos ni inversiones de posición",IF('Trades'!A106="","Introduzca el ID de operación",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ID: texto que empiece por A–Z, hasta 64 caracteres; sin *, ?, ~, =, &lt; ni &gt;. Ejemplo: T-001.",IF(COUNTIFS('Trades'!$A$9:$A$208,'Trades'!A106)&lt;&gt;1,"ID de operación duplicado",IF('Trades'!B106="","Indique el instrumento",IF(AND('Trades'!C106&lt;&gt;"LONG",'Trades'!C106&lt;&gt;"SHORT"),"Elija LONG o SHORT",IF(NOT(ISNUMBER('Trades'!D106)),"Introduzca una fecha y hora de apertura válidas",IF(OR('Trades'!D106&lt;1,'Trades'!D106&gt;2958465),"Introduzca una fecha y hora de apertura válidas",IF(NOT(ISNUMBER('Trades'!E106)),"Indique una cantidad inicial positiva",IF(OR('Trades'!E106&lt;=0,'Trades'!E106&gt;1000000,ROUND('Trades'!E106,8)&lt;&gt;'Trades'!E106),"Indique una cantidad inicial positiva",IF('Trades'!F106="","Indique la unidad de cantidad",IF(AND('Trades'!I106&lt;&gt;"OPEN",'Trades'!I106&lt;&gt;"CLOSED"),"Elija OPEN o CLOSED",IF(AND('Trades'!J106&lt;&gt;"NET",'Trades'!J106&lt;&gt;"GROSS"),"Elija NET o GROSS",IF(COUNTIFS('Exits'!$B$9:$B$608,'Trades'!A106,'Exits'!$G$9:$G$608,-1)&gt;0,"Revise las salidas vinculadas",IF(D106&gt;'Trades'!E106,"La cantidad cerrada supera la inicial",IF(AND('Trades'!I106="OPEN",D106='Trades'!E106),"OPEN contradice un saldo de cantidad nulo",IF('Trades'!I106="OPEN","",IF(O106=0,"Añada un cierre en Exits",IF(D106&lt;&gt;'Trades'!E106,"CLOSED requiere cerrar toda la cantidad",IF(AND('Trades'!J106="NET",NOT(ISNUMBER('Trades'!L106))),"Introduzca el neto conciliado de toda la posición",IF(AND('Trades'!J106="NET",'Trades'!K106&lt;&gt;"YES"),"Confirme que el neto abarca toda la posición",IF(IF('Trades'!J106="NET",IF('Trades'!M106="",FALSE,IF(NOT(ISNUMBER('Trades'!M106)),TRUE,OR('Trades'!M106&lt;0,'Trades'!M106&gt;1000000000,ROUND('Trades'!M106,2)&lt;&gt;'Trades'!M106))),FALSE),"Importes: hasta 2 decimales; valor absoluto de entrada ≤ 1.000.000.000.",IF(IF('Trades'!J106="NET",IF('Trades'!N106="",FALSE,IF(NOT(ISNUMBER('Trades'!N106)),TRUE,OR('Trades'!N106&lt;0,'Trades'!N106&gt;1000000000,ROUND('Trades'!N106,2)&lt;&gt;'Trades'!N106))),FALSE),"Importes: hasta 2 decimales; valor absoluto de entrada ≤ 1.000.000.000.",IF(IF('Trades'!J106="NET",IF('Trades'!O106="",FALSE,IF(NOT(ISNUMBER('Trades'!O106)),TRUE,OR(ABS('Trades'!O106)&gt;1000000000,ROUND('Trades'!O106,2)&lt;&gt;'Trades'!O106))),FALSE),"Importes: hasta 2 decimales; valor absoluto de entrada ≤ 1.000.000.000.",IF(AND('Trades'!J106="GROSS",NOT(ISNUMBER('Trades'!M106))),"Indique la comisión, incluso si es cero",IF(AND('Trades'!J106="GROSS",'Trades'!M106&lt;0),"La comisión no puede ser negativa",IF(AND('Trades'!J106="GROSS",NOT(ISNUMBER('Trades'!N106))),"Indique otros cargos, incluso si son cero",IF(AND('Trades'!J106="GROSS",'Trades'!N106&lt;0),"Los cargos no pueden ser negativos",IF(AND('Trades'!J106="GROSS",NOT(ISNUMBER('Trades'!O106))),"Indique la financiación con signo, incluido cero",IF(AND('Trades'!J106="GROSS",NOT(ISNUMBER(F106))),"Indique el P&amp;L bruto de cada salida",IF(IF('Trades'!J106="NET",OR(ABS('Trades'!L106)&gt;1000000000,ROUND('Trades'!L106,2)&lt;&gt;'Trades'!L106),FALSE),"Importes: hasta 2 decimales; valor absoluto de entrada ≤ 1.000.000.000.",IF(IF('Trades'!J106="GROSS",OR(ABS('Trades'!M106)&gt;1000000000,ABS('Trades'!N106)&gt;1000000000,ABS('Trades'!O106)&gt;1000000000,ROUND('Trades'!M106,2)&lt;&gt;'Trades'!M106,ROUND('Trades'!N106,2)&lt;&gt;'Trades'!N106,ROUND('Trades'!O106,2)&lt;&gt;'Trades'!O106),FALSE),"Importes: hasta 2 decimales; valor absoluto de entrada ≤ 1.000.000.000.",IF(AND('Trades'!G106&lt;&gt;"",OR(NOT(ISNUMBER('Trades'!G106)),'Trades'!G106&lt;=0)),"Indique un precio positivo o deje la celda vacía",IF(AND('Trades'!H106&lt;&gt;"",OR(NOT(ISNUMBER('Trades'!H106)),'Trades'!H106&lt;=0)),"Indique un precio positivo o deje la celda vacía","")))))))))))))))))))))))))))))))))))</x:f>
      </x:c>
      <x:c r="D106" s="31"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d",ROUND(SUMIFS('Exits'!$I$9:$I$608,'Exits'!$B$9:$B$608,'Trades'!A106),8)))</x:f>
      </x:c>
      <x:c r="E106" s="32"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d",IF(OR(O106=0,COUNTIFS('Exits'!$B$9:$B$608,'Trades'!A106,'Exits'!$G$9:$G$608,-1)&gt;0),"n/d",_xlfn.MAXIFS('Exits'!$C$9:$C$608,'Exits'!$B$9:$B$608,'Trades'!A106))))</x:f>
      </x:c>
      <x:c r="F106" s="30"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n/d",IF(AND(O106&gt;0,SUMIFS('Exits'!$J$9:$J$608,'Exits'!$B$9:$B$608,'Trades'!A106)=O106),ROUND(SUMIFS('Exits'!$F$9:$F$608,'Exits'!$B$9:$B$608,'Trades'!A106),2),"n/d")))</x:f>
      </x:c>
      <x:c r="G106" s="30" t="str">
        <x:f>IF(P106=0,"",IF(K106&lt;&gt;1,"n/d",IF('Trades'!J106="NET",'Trades'!L106,ROUND(F106-'Trades'!M106-'Trades'!N106+'Trades'!O106,2))))</x:f>
      </x:c>
      <x:c r="H106" s="31" t="str">
        <x:f>IF(P106=0,"",IF(N106=1,G106/'Trades'!P106,"n/d"))</x:f>
      </x:c>
      <x:c r="I106" s="33" t="str">
        <x:f>IF(P106=0,"",IF(K106&lt;&gt;1,"Posición sin completar",IF(NOT(ISNUMBER('Trades'!P106)),"Riesgo ausente o no válido: positivo, ≤ 1.000.000.000 y hasta 2 decimales.",IF(OR('Trades'!P106&lt;=0,'Trades'!P106&gt;1000000000,ROUND('Trades'!P106,2)&lt;&gt;'Trades'!P106),"Riesgo ausente o no válido: positivo, ≤ 1.000.000.000 y hasta 2 decimales.",IF(AND('Trades'!Q106&lt;&gt;"PRICE",'Trades'!Q106&lt;&gt;"ALL_IN"),"Elija PRICE o ALL_IN",IF('Trades'!Q106&lt;&gt;'Summary'!$K$4,"Otra base seleccionada","Registrado"))))))</x:f>
      </x:c>
      <x:c r="J106" s="33" t="str">
        <x:f>IF(P106=0,"",IF('Summary'!$H$6="Revise las fechas del filtro","Revise las fechas del filtro",IF(L106=1,"Incluida",IF(K106=1,"Fuera del período","No incluida"))))</x:f>
      </x:c>
      <x:c r="K106" s="29" t="n">
        <x:f>IF(P106=0,0,IF('Trades'!I106="UNSUPPORTED",4,IF(C106&lt;&gt;"",3,IF('Trades'!I106="OPEN",2,1))))</x:f>
        <x:v>0</x:v>
      </x:c>
      <x:c r="L106" s="29" t="n">
        <x:f>IF(OR(K106&lt;&gt;1,'Summary'!$H$6="Revise las fechas del filtro"),0,IF(AND(OR('Summary'!$B$6="",E106&gt;='Summary'!$B$6),OR('Summary'!$E$6="",E106&lt;'Summary'!$E$6+1)),1,0))</x:f>
        <x:v>0</x:v>
      </x:c>
      <x:c r="M106" s="29" t="n">
        <x:f>IF(AND(L106=1,N106=1,'Trades'!Q106='Summary'!$K$4),1,0)</x:f>
        <x:v>0</x:v>
      </x:c>
      <x:c r="N106" s="29" t="n">
        <x:f>IF(K106&lt;&gt;1,0,IF(NOT(ISNUMBER('Trades'!P106)),0,IF(AND('Trades'!P106&gt;0,'Trades'!P106&lt;=1000000000,ROUND('Trades'!P106,2)='Trades'!P106,OR('Trades'!Q106="PRICE",'Trades'!Q106="ALL_IN")),1,0)))</x:f>
        <x:v>0</x:v>
      </x:c>
      <x:c r="O106" s="29" t="n">
        <x:f>IF(P106=0,0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0,COUNTIFS('Exits'!$B$9:$B$608,'Trades'!A106,'Exits'!$K$9:$K$608,1)))</x:f>
        <x:v>0</x:v>
      </x:c>
      <x:c r="P106" s="29" t="n">
        <x:f>IF(COUNTA('Trades'!A106:I106,'Trades'!K106:T106)=0,0,1)</x:f>
        <x:v>0</x:v>
      </x:c>
    </x:row>
    <x:row r="107" ht="52" customHeight="1">
      <x:c r="A107" s="29" t="str">
        <x:f>IF(P107=0,"",IF('Trades'!A107="","[Trades "&amp;ROW()&amp;"]",'Trades'!A107))</x:f>
      </x:c>
      <x:c r="B107" s="33" t="str">
        <x:f>IF(K107=0,"",CHOOSE(K107,"Completa","Abierta","Incompleta / no válida","No admitida"))</x:f>
      </x:c>
      <x:c r="C107" s="33" t="str">
        <x:f>IF(P107=0,"",IF('Trades'!I107="UNSUPPORTED","No se admiten aumentos ni inversiones de posición",IF('Trades'!A107="","Introduzca el ID de operación",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ID: texto que empiece por A–Z, hasta 64 caracteres; sin *, ?, ~, =, &lt; ni &gt;. Ejemplo: T-001.",IF(COUNTIFS('Trades'!$A$9:$A$208,'Trades'!A107)&lt;&gt;1,"ID de operación duplicado",IF('Trades'!B107="","Indique el instrumento",IF(AND('Trades'!C107&lt;&gt;"LONG",'Trades'!C107&lt;&gt;"SHORT"),"Elija LONG o SHORT",IF(NOT(ISNUMBER('Trades'!D107)),"Introduzca una fecha y hora de apertura válidas",IF(OR('Trades'!D107&lt;1,'Trades'!D107&gt;2958465),"Introduzca una fecha y hora de apertura válidas",IF(NOT(ISNUMBER('Trades'!E107)),"Indique una cantidad inicial positiva",IF(OR('Trades'!E107&lt;=0,'Trades'!E107&gt;1000000,ROUND('Trades'!E107,8)&lt;&gt;'Trades'!E107),"Indique una cantidad inicial positiva",IF('Trades'!F107="","Indique la unidad de cantidad",IF(AND('Trades'!I107&lt;&gt;"OPEN",'Trades'!I107&lt;&gt;"CLOSED"),"Elija OPEN o CLOSED",IF(AND('Trades'!J107&lt;&gt;"NET",'Trades'!J107&lt;&gt;"GROSS"),"Elija NET o GROSS",IF(COUNTIFS('Exits'!$B$9:$B$608,'Trades'!A107,'Exits'!$G$9:$G$608,-1)&gt;0,"Revise las salidas vinculadas",IF(D107&gt;'Trades'!E107,"La cantidad cerrada supera la inicial",IF(AND('Trades'!I107="OPEN",D107='Trades'!E107),"OPEN contradice un saldo de cantidad nulo",IF('Trades'!I107="OPEN","",IF(O107=0,"Añada un cierre en Exits",IF(D107&lt;&gt;'Trades'!E107,"CLOSED requiere cerrar toda la cantidad",IF(AND('Trades'!J107="NET",NOT(ISNUMBER('Trades'!L107))),"Introduzca el neto conciliado de toda la posición",IF(AND('Trades'!J107="NET",'Trades'!K107&lt;&gt;"YES"),"Confirme que el neto abarca toda la posición",IF(IF('Trades'!J107="NET",IF('Trades'!M107="",FALSE,IF(NOT(ISNUMBER('Trades'!M107)),TRUE,OR('Trades'!M107&lt;0,'Trades'!M107&gt;1000000000,ROUND('Trades'!M107,2)&lt;&gt;'Trades'!M107))),FALSE),"Importes: hasta 2 decimales; valor absoluto de entrada ≤ 1.000.000.000.",IF(IF('Trades'!J107="NET",IF('Trades'!N107="",FALSE,IF(NOT(ISNUMBER('Trades'!N107)),TRUE,OR('Trades'!N107&lt;0,'Trades'!N107&gt;1000000000,ROUND('Trades'!N107,2)&lt;&gt;'Trades'!N107))),FALSE),"Importes: hasta 2 decimales; valor absoluto de entrada ≤ 1.000.000.000.",IF(IF('Trades'!J107="NET",IF('Trades'!O107="",FALSE,IF(NOT(ISNUMBER('Trades'!O107)),TRUE,OR(ABS('Trades'!O107)&gt;1000000000,ROUND('Trades'!O107,2)&lt;&gt;'Trades'!O107))),FALSE),"Importes: hasta 2 decimales; valor absoluto de entrada ≤ 1.000.000.000.",IF(AND('Trades'!J107="GROSS",NOT(ISNUMBER('Trades'!M107))),"Indique la comisión, incluso si es cero",IF(AND('Trades'!J107="GROSS",'Trades'!M107&lt;0),"La comisión no puede ser negativa",IF(AND('Trades'!J107="GROSS",NOT(ISNUMBER('Trades'!N107))),"Indique otros cargos, incluso si son cero",IF(AND('Trades'!J107="GROSS",'Trades'!N107&lt;0),"Los cargos no pueden ser negativos",IF(AND('Trades'!J107="GROSS",NOT(ISNUMBER('Trades'!O107))),"Indique la financiación con signo, incluido cero",IF(AND('Trades'!J107="GROSS",NOT(ISNUMBER(F107))),"Indique el P&amp;L bruto de cada salida",IF(IF('Trades'!J107="NET",OR(ABS('Trades'!L107)&gt;1000000000,ROUND('Trades'!L107,2)&lt;&gt;'Trades'!L107),FALSE),"Importes: hasta 2 decimales; valor absoluto de entrada ≤ 1.000.000.000.",IF(IF('Trades'!J107="GROSS",OR(ABS('Trades'!M107)&gt;1000000000,ABS('Trades'!N107)&gt;1000000000,ABS('Trades'!O107)&gt;1000000000,ROUND('Trades'!M107,2)&lt;&gt;'Trades'!M107,ROUND('Trades'!N107,2)&lt;&gt;'Trades'!N107,ROUND('Trades'!O107,2)&lt;&gt;'Trades'!O107),FALSE),"Importes: hasta 2 decimales; valor absoluto de entrada ≤ 1.000.000.000.",IF(AND('Trades'!G107&lt;&gt;"",OR(NOT(ISNUMBER('Trades'!G107)),'Trades'!G107&lt;=0)),"Indique un precio positivo o deje la celda vacía",IF(AND('Trades'!H107&lt;&gt;"",OR(NOT(ISNUMBER('Trades'!H107)),'Trades'!H107&lt;=0)),"Indique un precio positivo o deje la celda vacía","")))))))))))))))))))))))))))))))))))</x:f>
      </x:c>
      <x:c r="D107" s="31"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d",ROUND(SUMIFS('Exits'!$I$9:$I$608,'Exits'!$B$9:$B$608,'Trades'!A107),8)))</x:f>
      </x:c>
      <x:c r="E107" s="32"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d",IF(OR(O107=0,COUNTIFS('Exits'!$B$9:$B$608,'Trades'!A107,'Exits'!$G$9:$G$608,-1)&gt;0),"n/d",_xlfn.MAXIFS('Exits'!$C$9:$C$608,'Exits'!$B$9:$B$608,'Trades'!A107))))</x:f>
      </x:c>
      <x:c r="F107" s="30"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n/d",IF(AND(O107&gt;0,SUMIFS('Exits'!$J$9:$J$608,'Exits'!$B$9:$B$608,'Trades'!A107)=O107),ROUND(SUMIFS('Exits'!$F$9:$F$608,'Exits'!$B$9:$B$608,'Trades'!A107),2),"n/d")))</x:f>
      </x:c>
      <x:c r="G107" s="30" t="str">
        <x:f>IF(P107=0,"",IF(K107&lt;&gt;1,"n/d",IF('Trades'!J107="NET",'Trades'!L107,ROUND(F107-'Trades'!M107-'Trades'!N107+'Trades'!O107,2))))</x:f>
      </x:c>
      <x:c r="H107" s="31" t="str">
        <x:f>IF(P107=0,"",IF(N107=1,G107/'Trades'!P107,"n/d"))</x:f>
      </x:c>
      <x:c r="I107" s="33" t="str">
        <x:f>IF(P107=0,"",IF(K107&lt;&gt;1,"Posición sin completar",IF(NOT(ISNUMBER('Trades'!P107)),"Riesgo ausente o no válido: positivo, ≤ 1.000.000.000 y hasta 2 decimales.",IF(OR('Trades'!P107&lt;=0,'Trades'!P107&gt;1000000000,ROUND('Trades'!P107,2)&lt;&gt;'Trades'!P107),"Riesgo ausente o no válido: positivo, ≤ 1.000.000.000 y hasta 2 decimales.",IF(AND('Trades'!Q107&lt;&gt;"PRICE",'Trades'!Q107&lt;&gt;"ALL_IN"),"Elija PRICE o ALL_IN",IF('Trades'!Q107&lt;&gt;'Summary'!$K$4,"Otra base seleccionada","Registrado"))))))</x:f>
      </x:c>
      <x:c r="J107" s="33" t="str">
        <x:f>IF(P107=0,"",IF('Summary'!$H$6="Revise las fechas del filtro","Revise las fechas del filtro",IF(L107=1,"Incluida",IF(K107=1,"Fuera del período","No incluida"))))</x:f>
      </x:c>
      <x:c r="K107" s="29" t="n">
        <x:f>IF(P107=0,0,IF('Trades'!I107="UNSUPPORTED",4,IF(C107&lt;&gt;"",3,IF('Trades'!I107="OPEN",2,1))))</x:f>
        <x:v>0</x:v>
      </x:c>
      <x:c r="L107" s="29" t="n">
        <x:f>IF(OR(K107&lt;&gt;1,'Summary'!$H$6="Revise las fechas del filtro"),0,IF(AND(OR('Summary'!$B$6="",E107&gt;='Summary'!$B$6),OR('Summary'!$E$6="",E107&lt;'Summary'!$E$6+1)),1,0))</x:f>
        <x:v>0</x:v>
      </x:c>
      <x:c r="M107" s="29" t="n">
        <x:f>IF(AND(L107=1,N107=1,'Trades'!Q107='Summary'!$K$4),1,0)</x:f>
        <x:v>0</x:v>
      </x:c>
      <x:c r="N107" s="29" t="n">
        <x:f>IF(K107&lt;&gt;1,0,IF(NOT(ISNUMBER('Trades'!P107)),0,IF(AND('Trades'!P107&gt;0,'Trades'!P107&lt;=1000000000,ROUND('Trades'!P107,2)='Trades'!P107,OR('Trades'!Q107="PRICE",'Trades'!Q107="ALL_IN")),1,0)))</x:f>
        <x:v>0</x:v>
      </x:c>
      <x:c r="O107" s="29" t="n">
        <x:f>IF(P107=0,0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0,COUNTIFS('Exits'!$B$9:$B$608,'Trades'!A107,'Exits'!$K$9:$K$608,1)))</x:f>
        <x:v>0</x:v>
      </x:c>
      <x:c r="P107" s="29" t="n">
        <x:f>IF(COUNTA('Trades'!A107:I107,'Trades'!K107:T107)=0,0,1)</x:f>
        <x:v>0</x:v>
      </x:c>
    </x:row>
    <x:row r="108" ht="52" customHeight="1">
      <x:c r="A108" s="29" t="str">
        <x:f>IF(P108=0,"",IF('Trades'!A108="","[Trades "&amp;ROW()&amp;"]",'Trades'!A108))</x:f>
      </x:c>
      <x:c r="B108" s="33" t="str">
        <x:f>IF(K108=0,"",CHOOSE(K108,"Completa","Abierta","Incompleta / no válida","No admitida"))</x:f>
      </x:c>
      <x:c r="C108" s="33" t="str">
        <x:f>IF(P108=0,"",IF('Trades'!I108="UNSUPPORTED","No se admiten aumentos ni inversiones de posición",IF('Trades'!A108="","Introduzca el ID de operación",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ID: texto que empiece por A–Z, hasta 64 caracteres; sin *, ?, ~, =, &lt; ni &gt;. Ejemplo: T-001.",IF(COUNTIFS('Trades'!$A$9:$A$208,'Trades'!A108)&lt;&gt;1,"ID de operación duplicado",IF('Trades'!B108="","Indique el instrumento",IF(AND('Trades'!C108&lt;&gt;"LONG",'Trades'!C108&lt;&gt;"SHORT"),"Elija LONG o SHORT",IF(NOT(ISNUMBER('Trades'!D108)),"Introduzca una fecha y hora de apertura válidas",IF(OR('Trades'!D108&lt;1,'Trades'!D108&gt;2958465),"Introduzca una fecha y hora de apertura válidas",IF(NOT(ISNUMBER('Trades'!E108)),"Indique una cantidad inicial positiva",IF(OR('Trades'!E108&lt;=0,'Trades'!E108&gt;1000000,ROUND('Trades'!E108,8)&lt;&gt;'Trades'!E108),"Indique una cantidad inicial positiva",IF('Trades'!F108="","Indique la unidad de cantidad",IF(AND('Trades'!I108&lt;&gt;"OPEN",'Trades'!I108&lt;&gt;"CLOSED"),"Elija OPEN o CLOSED",IF(AND('Trades'!J108&lt;&gt;"NET",'Trades'!J108&lt;&gt;"GROSS"),"Elija NET o GROSS",IF(COUNTIFS('Exits'!$B$9:$B$608,'Trades'!A108,'Exits'!$G$9:$G$608,-1)&gt;0,"Revise las salidas vinculadas",IF(D108&gt;'Trades'!E108,"La cantidad cerrada supera la inicial",IF(AND('Trades'!I108="OPEN",D108='Trades'!E108),"OPEN contradice un saldo de cantidad nulo",IF('Trades'!I108="OPEN","",IF(O108=0,"Añada un cierre en Exits",IF(D108&lt;&gt;'Trades'!E108,"CLOSED requiere cerrar toda la cantidad",IF(AND('Trades'!J108="NET",NOT(ISNUMBER('Trades'!L108))),"Introduzca el neto conciliado de toda la posición",IF(AND('Trades'!J108="NET",'Trades'!K108&lt;&gt;"YES"),"Confirme que el neto abarca toda la posición",IF(IF('Trades'!J108="NET",IF('Trades'!M108="",FALSE,IF(NOT(ISNUMBER('Trades'!M108)),TRUE,OR('Trades'!M108&lt;0,'Trades'!M108&gt;1000000000,ROUND('Trades'!M108,2)&lt;&gt;'Trades'!M108))),FALSE),"Importes: hasta 2 decimales; valor absoluto de entrada ≤ 1.000.000.000.",IF(IF('Trades'!J108="NET",IF('Trades'!N108="",FALSE,IF(NOT(ISNUMBER('Trades'!N108)),TRUE,OR('Trades'!N108&lt;0,'Trades'!N108&gt;1000000000,ROUND('Trades'!N108,2)&lt;&gt;'Trades'!N108))),FALSE),"Importes: hasta 2 decimales; valor absoluto de entrada ≤ 1.000.000.000.",IF(IF('Trades'!J108="NET",IF('Trades'!O108="",FALSE,IF(NOT(ISNUMBER('Trades'!O108)),TRUE,OR(ABS('Trades'!O108)&gt;1000000000,ROUND('Trades'!O108,2)&lt;&gt;'Trades'!O108))),FALSE),"Importes: hasta 2 decimales; valor absoluto de entrada ≤ 1.000.000.000.",IF(AND('Trades'!J108="GROSS",NOT(ISNUMBER('Trades'!M108))),"Indique la comisión, incluso si es cero",IF(AND('Trades'!J108="GROSS",'Trades'!M108&lt;0),"La comisión no puede ser negativa",IF(AND('Trades'!J108="GROSS",NOT(ISNUMBER('Trades'!N108))),"Indique otros cargos, incluso si son cero",IF(AND('Trades'!J108="GROSS",'Trades'!N108&lt;0),"Los cargos no pueden ser negativos",IF(AND('Trades'!J108="GROSS",NOT(ISNUMBER('Trades'!O108))),"Indique la financiación con signo, incluido cero",IF(AND('Trades'!J108="GROSS",NOT(ISNUMBER(F108))),"Indique el P&amp;L bruto de cada salida",IF(IF('Trades'!J108="NET",OR(ABS('Trades'!L108)&gt;1000000000,ROUND('Trades'!L108,2)&lt;&gt;'Trades'!L108),FALSE),"Importes: hasta 2 decimales; valor absoluto de entrada ≤ 1.000.000.000.",IF(IF('Trades'!J108="GROSS",OR(ABS('Trades'!M108)&gt;1000000000,ABS('Trades'!N108)&gt;1000000000,ABS('Trades'!O108)&gt;1000000000,ROUND('Trades'!M108,2)&lt;&gt;'Trades'!M108,ROUND('Trades'!N108,2)&lt;&gt;'Trades'!N108,ROUND('Trades'!O108,2)&lt;&gt;'Trades'!O108),FALSE),"Importes: hasta 2 decimales; valor absoluto de entrada ≤ 1.000.000.000.",IF(AND('Trades'!G108&lt;&gt;"",OR(NOT(ISNUMBER('Trades'!G108)),'Trades'!G108&lt;=0)),"Indique un precio positivo o deje la celda vacía",IF(AND('Trades'!H108&lt;&gt;"",OR(NOT(ISNUMBER('Trades'!H108)),'Trades'!H108&lt;=0)),"Indique un precio positivo o deje la celda vacía","")))))))))))))))))))))))))))))))))))</x:f>
      </x:c>
      <x:c r="D108" s="31"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d",ROUND(SUMIFS('Exits'!$I$9:$I$608,'Exits'!$B$9:$B$608,'Trades'!A108),8)))</x:f>
      </x:c>
      <x:c r="E108" s="32"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d",IF(OR(O108=0,COUNTIFS('Exits'!$B$9:$B$608,'Trades'!A108,'Exits'!$G$9:$G$608,-1)&gt;0),"n/d",_xlfn.MAXIFS('Exits'!$C$9:$C$608,'Exits'!$B$9:$B$608,'Trades'!A108))))</x:f>
      </x:c>
      <x:c r="F108" s="30"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n/d",IF(AND(O108&gt;0,SUMIFS('Exits'!$J$9:$J$608,'Exits'!$B$9:$B$608,'Trades'!A108)=O108),ROUND(SUMIFS('Exits'!$F$9:$F$608,'Exits'!$B$9:$B$608,'Trades'!A108),2),"n/d")))</x:f>
      </x:c>
      <x:c r="G108" s="30" t="str">
        <x:f>IF(P108=0,"",IF(K108&lt;&gt;1,"n/d",IF('Trades'!J108="NET",'Trades'!L108,ROUND(F108-'Trades'!M108-'Trades'!N108+'Trades'!O108,2))))</x:f>
      </x:c>
      <x:c r="H108" s="31" t="str">
        <x:f>IF(P108=0,"",IF(N108=1,G108/'Trades'!P108,"n/d"))</x:f>
      </x:c>
      <x:c r="I108" s="33" t="str">
        <x:f>IF(P108=0,"",IF(K108&lt;&gt;1,"Posición sin completar",IF(NOT(ISNUMBER('Trades'!P108)),"Riesgo ausente o no válido: positivo, ≤ 1.000.000.000 y hasta 2 decimales.",IF(OR('Trades'!P108&lt;=0,'Trades'!P108&gt;1000000000,ROUND('Trades'!P108,2)&lt;&gt;'Trades'!P108),"Riesgo ausente o no válido: positivo, ≤ 1.000.000.000 y hasta 2 decimales.",IF(AND('Trades'!Q108&lt;&gt;"PRICE",'Trades'!Q108&lt;&gt;"ALL_IN"),"Elija PRICE o ALL_IN",IF('Trades'!Q108&lt;&gt;'Summary'!$K$4,"Otra base seleccionada","Registrado"))))))</x:f>
      </x:c>
      <x:c r="J108" s="33" t="str">
        <x:f>IF(P108=0,"",IF('Summary'!$H$6="Revise las fechas del filtro","Revise las fechas del filtro",IF(L108=1,"Incluida",IF(K108=1,"Fuera del período","No incluida"))))</x:f>
      </x:c>
      <x:c r="K108" s="29" t="n">
        <x:f>IF(P108=0,0,IF('Trades'!I108="UNSUPPORTED",4,IF(C108&lt;&gt;"",3,IF('Trades'!I108="OPEN",2,1))))</x:f>
        <x:v>0</x:v>
      </x:c>
      <x:c r="L108" s="29" t="n">
        <x:f>IF(OR(K108&lt;&gt;1,'Summary'!$H$6="Revise las fechas del filtro"),0,IF(AND(OR('Summary'!$B$6="",E108&gt;='Summary'!$B$6),OR('Summary'!$E$6="",E108&lt;'Summary'!$E$6+1)),1,0))</x:f>
        <x:v>0</x:v>
      </x:c>
      <x:c r="M108" s="29" t="n">
        <x:f>IF(AND(L108=1,N108=1,'Trades'!Q108='Summary'!$K$4),1,0)</x:f>
        <x:v>0</x:v>
      </x:c>
      <x:c r="N108" s="29" t="n">
        <x:f>IF(K108&lt;&gt;1,0,IF(NOT(ISNUMBER('Trades'!P108)),0,IF(AND('Trades'!P108&gt;0,'Trades'!P108&lt;=1000000000,ROUND('Trades'!P108,2)='Trades'!P108,OR('Trades'!Q108="PRICE",'Trades'!Q108="ALL_IN")),1,0)))</x:f>
        <x:v>0</x:v>
      </x:c>
      <x:c r="O108" s="29" t="n">
        <x:f>IF(P108=0,0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0,COUNTIFS('Exits'!$B$9:$B$608,'Trades'!A108,'Exits'!$K$9:$K$608,1)))</x:f>
        <x:v>0</x:v>
      </x:c>
      <x:c r="P108" s="29" t="n">
        <x:f>IF(COUNTA('Trades'!A108:I108,'Trades'!K108:T108)=0,0,1)</x:f>
        <x:v>0</x:v>
      </x:c>
    </x:row>
    <x:row r="109" ht="52" customHeight="1">
      <x:c r="A109" s="29" t="str">
        <x:f>IF(P109=0,"",IF('Trades'!A109="","[Trades "&amp;ROW()&amp;"]",'Trades'!A109))</x:f>
      </x:c>
      <x:c r="B109" s="33" t="str">
        <x:f>IF(K109=0,"",CHOOSE(K109,"Completa","Abierta","Incompleta / no válida","No admitida"))</x:f>
      </x:c>
      <x:c r="C109" s="33" t="str">
        <x:f>IF(P109=0,"",IF('Trades'!I109="UNSUPPORTED","No se admiten aumentos ni inversiones de posición",IF('Trades'!A109="","Introduzca el ID de operación",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ID: texto que empiece por A–Z, hasta 64 caracteres; sin *, ?, ~, =, &lt; ni &gt;. Ejemplo: T-001.",IF(COUNTIFS('Trades'!$A$9:$A$208,'Trades'!A109)&lt;&gt;1,"ID de operación duplicado",IF('Trades'!B109="","Indique el instrumento",IF(AND('Trades'!C109&lt;&gt;"LONG",'Trades'!C109&lt;&gt;"SHORT"),"Elija LONG o SHORT",IF(NOT(ISNUMBER('Trades'!D109)),"Introduzca una fecha y hora de apertura válidas",IF(OR('Trades'!D109&lt;1,'Trades'!D109&gt;2958465),"Introduzca una fecha y hora de apertura válidas",IF(NOT(ISNUMBER('Trades'!E109)),"Indique una cantidad inicial positiva",IF(OR('Trades'!E109&lt;=0,'Trades'!E109&gt;1000000,ROUND('Trades'!E109,8)&lt;&gt;'Trades'!E109),"Indique una cantidad inicial positiva",IF('Trades'!F109="","Indique la unidad de cantidad",IF(AND('Trades'!I109&lt;&gt;"OPEN",'Trades'!I109&lt;&gt;"CLOSED"),"Elija OPEN o CLOSED",IF(AND('Trades'!J109&lt;&gt;"NET",'Trades'!J109&lt;&gt;"GROSS"),"Elija NET o GROSS",IF(COUNTIFS('Exits'!$B$9:$B$608,'Trades'!A109,'Exits'!$G$9:$G$608,-1)&gt;0,"Revise las salidas vinculadas",IF(D109&gt;'Trades'!E109,"La cantidad cerrada supera la inicial",IF(AND('Trades'!I109="OPEN",D109='Trades'!E109),"OPEN contradice un saldo de cantidad nulo",IF('Trades'!I109="OPEN","",IF(O109=0,"Añada un cierre en Exits",IF(D109&lt;&gt;'Trades'!E109,"CLOSED requiere cerrar toda la cantidad",IF(AND('Trades'!J109="NET",NOT(ISNUMBER('Trades'!L109))),"Introduzca el neto conciliado de toda la posición",IF(AND('Trades'!J109="NET",'Trades'!K109&lt;&gt;"YES"),"Confirme que el neto abarca toda la posición",IF(IF('Trades'!J109="NET",IF('Trades'!M109="",FALSE,IF(NOT(ISNUMBER('Trades'!M109)),TRUE,OR('Trades'!M109&lt;0,'Trades'!M109&gt;1000000000,ROUND('Trades'!M109,2)&lt;&gt;'Trades'!M109))),FALSE),"Importes: hasta 2 decimales; valor absoluto de entrada ≤ 1.000.000.000.",IF(IF('Trades'!J109="NET",IF('Trades'!N109="",FALSE,IF(NOT(ISNUMBER('Trades'!N109)),TRUE,OR('Trades'!N109&lt;0,'Trades'!N109&gt;1000000000,ROUND('Trades'!N109,2)&lt;&gt;'Trades'!N109))),FALSE),"Importes: hasta 2 decimales; valor absoluto de entrada ≤ 1.000.000.000.",IF(IF('Trades'!J109="NET",IF('Trades'!O109="",FALSE,IF(NOT(ISNUMBER('Trades'!O109)),TRUE,OR(ABS('Trades'!O109)&gt;1000000000,ROUND('Trades'!O109,2)&lt;&gt;'Trades'!O109))),FALSE),"Importes: hasta 2 decimales; valor absoluto de entrada ≤ 1.000.000.000.",IF(AND('Trades'!J109="GROSS",NOT(ISNUMBER('Trades'!M109))),"Indique la comisión, incluso si es cero",IF(AND('Trades'!J109="GROSS",'Trades'!M109&lt;0),"La comisión no puede ser negativa",IF(AND('Trades'!J109="GROSS",NOT(ISNUMBER('Trades'!N109))),"Indique otros cargos, incluso si son cero",IF(AND('Trades'!J109="GROSS",'Trades'!N109&lt;0),"Los cargos no pueden ser negativos",IF(AND('Trades'!J109="GROSS",NOT(ISNUMBER('Trades'!O109))),"Indique la financiación con signo, incluido cero",IF(AND('Trades'!J109="GROSS",NOT(ISNUMBER(F109))),"Indique el P&amp;L bruto de cada salida",IF(IF('Trades'!J109="NET",OR(ABS('Trades'!L109)&gt;1000000000,ROUND('Trades'!L109,2)&lt;&gt;'Trades'!L109),FALSE),"Importes: hasta 2 decimales; valor absoluto de entrada ≤ 1.000.000.000.",IF(IF('Trades'!J109="GROSS",OR(ABS('Trades'!M109)&gt;1000000000,ABS('Trades'!N109)&gt;1000000000,ABS('Trades'!O109)&gt;1000000000,ROUND('Trades'!M109,2)&lt;&gt;'Trades'!M109,ROUND('Trades'!N109,2)&lt;&gt;'Trades'!N109,ROUND('Trades'!O109,2)&lt;&gt;'Trades'!O109),FALSE),"Importes: hasta 2 decimales; valor absoluto de entrada ≤ 1.000.000.000.",IF(AND('Trades'!G109&lt;&gt;"",OR(NOT(ISNUMBER('Trades'!G109)),'Trades'!G109&lt;=0)),"Indique un precio positivo o deje la celda vacía",IF(AND('Trades'!H109&lt;&gt;"",OR(NOT(ISNUMBER('Trades'!H109)),'Trades'!H109&lt;=0)),"Indique un precio positivo o deje la celda vacía","")))))))))))))))))))))))))))))))))))</x:f>
      </x:c>
      <x:c r="D109" s="31"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d",ROUND(SUMIFS('Exits'!$I$9:$I$608,'Exits'!$B$9:$B$608,'Trades'!A109),8)))</x:f>
      </x:c>
      <x:c r="E109" s="32"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d",IF(OR(O109=0,COUNTIFS('Exits'!$B$9:$B$608,'Trades'!A109,'Exits'!$G$9:$G$608,-1)&gt;0),"n/d",_xlfn.MAXIFS('Exits'!$C$9:$C$608,'Exits'!$B$9:$B$608,'Trades'!A109))))</x:f>
      </x:c>
      <x:c r="F109" s="30"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n/d",IF(AND(O109&gt;0,SUMIFS('Exits'!$J$9:$J$608,'Exits'!$B$9:$B$608,'Trades'!A109)=O109),ROUND(SUMIFS('Exits'!$F$9:$F$608,'Exits'!$B$9:$B$608,'Trades'!A109),2),"n/d")))</x:f>
      </x:c>
      <x:c r="G109" s="30" t="str">
        <x:f>IF(P109=0,"",IF(K109&lt;&gt;1,"n/d",IF('Trades'!J109="NET",'Trades'!L109,ROUND(F109-'Trades'!M109-'Trades'!N109+'Trades'!O109,2))))</x:f>
      </x:c>
      <x:c r="H109" s="31" t="str">
        <x:f>IF(P109=0,"",IF(N109=1,G109/'Trades'!P109,"n/d"))</x:f>
      </x:c>
      <x:c r="I109" s="33" t="str">
        <x:f>IF(P109=0,"",IF(K109&lt;&gt;1,"Posición sin completar",IF(NOT(ISNUMBER('Trades'!P109)),"Riesgo ausente o no válido: positivo, ≤ 1.000.000.000 y hasta 2 decimales.",IF(OR('Trades'!P109&lt;=0,'Trades'!P109&gt;1000000000,ROUND('Trades'!P109,2)&lt;&gt;'Trades'!P109),"Riesgo ausente o no válido: positivo, ≤ 1.000.000.000 y hasta 2 decimales.",IF(AND('Trades'!Q109&lt;&gt;"PRICE",'Trades'!Q109&lt;&gt;"ALL_IN"),"Elija PRICE o ALL_IN",IF('Trades'!Q109&lt;&gt;'Summary'!$K$4,"Otra base seleccionada","Registrado"))))))</x:f>
      </x:c>
      <x:c r="J109" s="33" t="str">
        <x:f>IF(P109=0,"",IF('Summary'!$H$6="Revise las fechas del filtro","Revise las fechas del filtro",IF(L109=1,"Incluida",IF(K109=1,"Fuera del período","No incluida"))))</x:f>
      </x:c>
      <x:c r="K109" s="29" t="n">
        <x:f>IF(P109=0,0,IF('Trades'!I109="UNSUPPORTED",4,IF(C109&lt;&gt;"",3,IF('Trades'!I109="OPEN",2,1))))</x:f>
        <x:v>0</x:v>
      </x:c>
      <x:c r="L109" s="29" t="n">
        <x:f>IF(OR(K109&lt;&gt;1,'Summary'!$H$6="Revise las fechas del filtro"),0,IF(AND(OR('Summary'!$B$6="",E109&gt;='Summary'!$B$6),OR('Summary'!$E$6="",E109&lt;'Summary'!$E$6+1)),1,0))</x:f>
        <x:v>0</x:v>
      </x:c>
      <x:c r="M109" s="29" t="n">
        <x:f>IF(AND(L109=1,N109=1,'Trades'!Q109='Summary'!$K$4),1,0)</x:f>
        <x:v>0</x:v>
      </x:c>
      <x:c r="N109" s="29" t="n">
        <x:f>IF(K109&lt;&gt;1,0,IF(NOT(ISNUMBER('Trades'!P109)),0,IF(AND('Trades'!P109&gt;0,'Trades'!P109&lt;=1000000000,ROUND('Trades'!P109,2)='Trades'!P109,OR('Trades'!Q109="PRICE",'Trades'!Q109="ALL_IN")),1,0)))</x:f>
        <x:v>0</x:v>
      </x:c>
      <x:c r="O109" s="29" t="n">
        <x:f>IF(P109=0,0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0,COUNTIFS('Exits'!$B$9:$B$608,'Trades'!A109,'Exits'!$K$9:$K$608,1)))</x:f>
        <x:v>0</x:v>
      </x:c>
      <x:c r="P109" s="29" t="n">
        <x:f>IF(COUNTA('Trades'!A109:I109,'Trades'!K109:T109)=0,0,1)</x:f>
        <x:v>0</x:v>
      </x:c>
    </x:row>
    <x:row r="110" ht="52" customHeight="1">
      <x:c r="A110" s="29" t="str">
        <x:f>IF(P110=0,"",IF('Trades'!A110="","[Trades "&amp;ROW()&amp;"]",'Trades'!A110))</x:f>
      </x:c>
      <x:c r="B110" s="33" t="str">
        <x:f>IF(K110=0,"",CHOOSE(K110,"Completa","Abierta","Incompleta / no válida","No admitida"))</x:f>
      </x:c>
      <x:c r="C110" s="33" t="str">
        <x:f>IF(P110=0,"",IF('Trades'!I110="UNSUPPORTED","No se admiten aumentos ni inversiones de posición",IF('Trades'!A110="","Introduzca el ID de operación",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ID: texto que empiece por A–Z, hasta 64 caracteres; sin *, ?, ~, =, &lt; ni &gt;. Ejemplo: T-001.",IF(COUNTIFS('Trades'!$A$9:$A$208,'Trades'!A110)&lt;&gt;1,"ID de operación duplicado",IF('Trades'!B110="","Indique el instrumento",IF(AND('Trades'!C110&lt;&gt;"LONG",'Trades'!C110&lt;&gt;"SHORT"),"Elija LONG o SHORT",IF(NOT(ISNUMBER('Trades'!D110)),"Introduzca una fecha y hora de apertura válidas",IF(OR('Trades'!D110&lt;1,'Trades'!D110&gt;2958465),"Introduzca una fecha y hora de apertura válidas",IF(NOT(ISNUMBER('Trades'!E110)),"Indique una cantidad inicial positiva",IF(OR('Trades'!E110&lt;=0,'Trades'!E110&gt;1000000,ROUND('Trades'!E110,8)&lt;&gt;'Trades'!E110),"Indique una cantidad inicial positiva",IF('Trades'!F110="","Indique la unidad de cantidad",IF(AND('Trades'!I110&lt;&gt;"OPEN",'Trades'!I110&lt;&gt;"CLOSED"),"Elija OPEN o CLOSED",IF(AND('Trades'!J110&lt;&gt;"NET",'Trades'!J110&lt;&gt;"GROSS"),"Elija NET o GROSS",IF(COUNTIFS('Exits'!$B$9:$B$608,'Trades'!A110,'Exits'!$G$9:$G$608,-1)&gt;0,"Revise las salidas vinculadas",IF(D110&gt;'Trades'!E110,"La cantidad cerrada supera la inicial",IF(AND('Trades'!I110="OPEN",D110='Trades'!E110),"OPEN contradice un saldo de cantidad nulo",IF('Trades'!I110="OPEN","",IF(O110=0,"Añada un cierre en Exits",IF(D110&lt;&gt;'Trades'!E110,"CLOSED requiere cerrar toda la cantidad",IF(AND('Trades'!J110="NET",NOT(ISNUMBER('Trades'!L110))),"Introduzca el neto conciliado de toda la posición",IF(AND('Trades'!J110="NET",'Trades'!K110&lt;&gt;"YES"),"Confirme que el neto abarca toda la posición",IF(IF('Trades'!J110="NET",IF('Trades'!M110="",FALSE,IF(NOT(ISNUMBER('Trades'!M110)),TRUE,OR('Trades'!M110&lt;0,'Trades'!M110&gt;1000000000,ROUND('Trades'!M110,2)&lt;&gt;'Trades'!M110))),FALSE),"Importes: hasta 2 decimales; valor absoluto de entrada ≤ 1.000.000.000.",IF(IF('Trades'!J110="NET",IF('Trades'!N110="",FALSE,IF(NOT(ISNUMBER('Trades'!N110)),TRUE,OR('Trades'!N110&lt;0,'Trades'!N110&gt;1000000000,ROUND('Trades'!N110,2)&lt;&gt;'Trades'!N110))),FALSE),"Importes: hasta 2 decimales; valor absoluto de entrada ≤ 1.000.000.000.",IF(IF('Trades'!J110="NET",IF('Trades'!O110="",FALSE,IF(NOT(ISNUMBER('Trades'!O110)),TRUE,OR(ABS('Trades'!O110)&gt;1000000000,ROUND('Trades'!O110,2)&lt;&gt;'Trades'!O110))),FALSE),"Importes: hasta 2 decimales; valor absoluto de entrada ≤ 1.000.000.000.",IF(AND('Trades'!J110="GROSS",NOT(ISNUMBER('Trades'!M110))),"Indique la comisión, incluso si es cero",IF(AND('Trades'!J110="GROSS",'Trades'!M110&lt;0),"La comisión no puede ser negativa",IF(AND('Trades'!J110="GROSS",NOT(ISNUMBER('Trades'!N110))),"Indique otros cargos, incluso si son cero",IF(AND('Trades'!J110="GROSS",'Trades'!N110&lt;0),"Los cargos no pueden ser negativos",IF(AND('Trades'!J110="GROSS",NOT(ISNUMBER('Trades'!O110))),"Indique la financiación con signo, incluido cero",IF(AND('Trades'!J110="GROSS",NOT(ISNUMBER(F110))),"Indique el P&amp;L bruto de cada salida",IF(IF('Trades'!J110="NET",OR(ABS('Trades'!L110)&gt;1000000000,ROUND('Trades'!L110,2)&lt;&gt;'Trades'!L110),FALSE),"Importes: hasta 2 decimales; valor absoluto de entrada ≤ 1.000.000.000.",IF(IF('Trades'!J110="GROSS",OR(ABS('Trades'!M110)&gt;1000000000,ABS('Trades'!N110)&gt;1000000000,ABS('Trades'!O110)&gt;1000000000,ROUND('Trades'!M110,2)&lt;&gt;'Trades'!M110,ROUND('Trades'!N110,2)&lt;&gt;'Trades'!N110,ROUND('Trades'!O110,2)&lt;&gt;'Trades'!O110),FALSE),"Importes: hasta 2 decimales; valor absoluto de entrada ≤ 1.000.000.000.",IF(AND('Trades'!G110&lt;&gt;"",OR(NOT(ISNUMBER('Trades'!G110)),'Trades'!G110&lt;=0)),"Indique un precio positivo o deje la celda vacía",IF(AND('Trades'!H110&lt;&gt;"",OR(NOT(ISNUMBER('Trades'!H110)),'Trades'!H110&lt;=0)),"Indique un precio positivo o deje la celda vacía","")))))))))))))))))))))))))))))))))))</x:f>
      </x:c>
      <x:c r="D110" s="31"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d",ROUND(SUMIFS('Exits'!$I$9:$I$608,'Exits'!$B$9:$B$608,'Trades'!A110),8)))</x:f>
      </x:c>
      <x:c r="E110" s="32"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d",IF(OR(O110=0,COUNTIFS('Exits'!$B$9:$B$608,'Trades'!A110,'Exits'!$G$9:$G$608,-1)&gt;0),"n/d",_xlfn.MAXIFS('Exits'!$C$9:$C$608,'Exits'!$B$9:$B$608,'Trades'!A110))))</x:f>
      </x:c>
      <x:c r="F110" s="30"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n/d",IF(AND(O110&gt;0,SUMIFS('Exits'!$J$9:$J$608,'Exits'!$B$9:$B$608,'Trades'!A110)=O110),ROUND(SUMIFS('Exits'!$F$9:$F$608,'Exits'!$B$9:$B$608,'Trades'!A110),2),"n/d")))</x:f>
      </x:c>
      <x:c r="G110" s="30" t="str">
        <x:f>IF(P110=0,"",IF(K110&lt;&gt;1,"n/d",IF('Trades'!J110="NET",'Trades'!L110,ROUND(F110-'Trades'!M110-'Trades'!N110+'Trades'!O110,2))))</x:f>
      </x:c>
      <x:c r="H110" s="31" t="str">
        <x:f>IF(P110=0,"",IF(N110=1,G110/'Trades'!P110,"n/d"))</x:f>
      </x:c>
      <x:c r="I110" s="33" t="str">
        <x:f>IF(P110=0,"",IF(K110&lt;&gt;1,"Posición sin completar",IF(NOT(ISNUMBER('Trades'!P110)),"Riesgo ausente o no válido: positivo, ≤ 1.000.000.000 y hasta 2 decimales.",IF(OR('Trades'!P110&lt;=0,'Trades'!P110&gt;1000000000,ROUND('Trades'!P110,2)&lt;&gt;'Trades'!P110),"Riesgo ausente o no válido: positivo, ≤ 1.000.000.000 y hasta 2 decimales.",IF(AND('Trades'!Q110&lt;&gt;"PRICE",'Trades'!Q110&lt;&gt;"ALL_IN"),"Elija PRICE o ALL_IN",IF('Trades'!Q110&lt;&gt;'Summary'!$K$4,"Otra base seleccionada","Registrado"))))))</x:f>
      </x:c>
      <x:c r="J110" s="33" t="str">
        <x:f>IF(P110=0,"",IF('Summary'!$H$6="Revise las fechas del filtro","Revise las fechas del filtro",IF(L110=1,"Incluida",IF(K110=1,"Fuera del período","No incluida"))))</x:f>
      </x:c>
      <x:c r="K110" s="29" t="n">
        <x:f>IF(P110=0,0,IF('Trades'!I110="UNSUPPORTED",4,IF(C110&lt;&gt;"",3,IF('Trades'!I110="OPEN",2,1))))</x:f>
        <x:v>0</x:v>
      </x:c>
      <x:c r="L110" s="29" t="n">
        <x:f>IF(OR(K110&lt;&gt;1,'Summary'!$H$6="Revise las fechas del filtro"),0,IF(AND(OR('Summary'!$B$6="",E110&gt;='Summary'!$B$6),OR('Summary'!$E$6="",E110&lt;'Summary'!$E$6+1)),1,0))</x:f>
        <x:v>0</x:v>
      </x:c>
      <x:c r="M110" s="29" t="n">
        <x:f>IF(AND(L110=1,N110=1,'Trades'!Q110='Summary'!$K$4),1,0)</x:f>
        <x:v>0</x:v>
      </x:c>
      <x:c r="N110" s="29" t="n">
        <x:f>IF(K110&lt;&gt;1,0,IF(NOT(ISNUMBER('Trades'!P110)),0,IF(AND('Trades'!P110&gt;0,'Trades'!P110&lt;=1000000000,ROUND('Trades'!P110,2)='Trades'!P110,OR('Trades'!Q110="PRICE",'Trades'!Q110="ALL_IN")),1,0)))</x:f>
        <x:v>0</x:v>
      </x:c>
      <x:c r="O110" s="29" t="n">
        <x:f>IF(P110=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0,COUNTIFS('Exits'!$B$9:$B$608,'Trades'!A110,'Exits'!$K$9:$K$608,1)))</x:f>
        <x:v>0</x:v>
      </x:c>
      <x:c r="P110" s="29" t="n">
        <x:f>IF(COUNTA('Trades'!A110:I110,'Trades'!K110:T110)=0,0,1)</x:f>
        <x:v>0</x:v>
      </x:c>
    </x:row>
    <x:row r="111" ht="52" customHeight="1">
      <x:c r="A111" s="29" t="str">
        <x:f>IF(P111=0,"",IF('Trades'!A111="","[Trades "&amp;ROW()&amp;"]",'Trades'!A111))</x:f>
      </x:c>
      <x:c r="B111" s="33" t="str">
        <x:f>IF(K111=0,"",CHOOSE(K111,"Completa","Abierta","Incompleta / no válida","No admitida"))</x:f>
      </x:c>
      <x:c r="C111" s="33" t="str">
        <x:f>IF(P111=0,"",IF('Trades'!I111="UNSUPPORTED","No se admiten aumentos ni inversiones de posición",IF('Trades'!A111="","Introduzca el ID de operación",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ID: texto que empiece por A–Z, hasta 64 caracteres; sin *, ?, ~, =, &lt; ni &gt;. Ejemplo: T-001.",IF(COUNTIFS('Trades'!$A$9:$A$208,'Trades'!A111)&lt;&gt;1,"ID de operación duplicado",IF('Trades'!B111="","Indique el instrumento",IF(AND('Trades'!C111&lt;&gt;"LONG",'Trades'!C111&lt;&gt;"SHORT"),"Elija LONG o SHORT",IF(NOT(ISNUMBER('Trades'!D111)),"Introduzca una fecha y hora de apertura válidas",IF(OR('Trades'!D111&lt;1,'Trades'!D111&gt;2958465),"Introduzca una fecha y hora de apertura válidas",IF(NOT(ISNUMBER('Trades'!E111)),"Indique una cantidad inicial positiva",IF(OR('Trades'!E111&lt;=0,'Trades'!E111&gt;1000000,ROUND('Trades'!E111,8)&lt;&gt;'Trades'!E111),"Indique una cantidad inicial positiva",IF('Trades'!F111="","Indique la unidad de cantidad",IF(AND('Trades'!I111&lt;&gt;"OPEN",'Trades'!I111&lt;&gt;"CLOSED"),"Elija OPEN o CLOSED",IF(AND('Trades'!J111&lt;&gt;"NET",'Trades'!J111&lt;&gt;"GROSS"),"Elija NET o GROSS",IF(COUNTIFS('Exits'!$B$9:$B$608,'Trades'!A111,'Exits'!$G$9:$G$608,-1)&gt;0,"Revise las salidas vinculadas",IF(D111&gt;'Trades'!E111,"La cantidad cerrada supera la inicial",IF(AND('Trades'!I111="OPEN",D111='Trades'!E111),"OPEN contradice un saldo de cantidad nulo",IF('Trades'!I111="OPEN","",IF(O111=0,"Añada un cierre en Exits",IF(D111&lt;&gt;'Trades'!E111,"CLOSED requiere cerrar toda la cantidad",IF(AND('Trades'!J111="NET",NOT(ISNUMBER('Trades'!L111))),"Introduzca el neto conciliado de toda la posición",IF(AND('Trades'!J111="NET",'Trades'!K111&lt;&gt;"YES"),"Confirme que el neto abarca toda la posición",IF(IF('Trades'!J111="NET",IF('Trades'!M111="",FALSE,IF(NOT(ISNUMBER('Trades'!M111)),TRUE,OR('Trades'!M111&lt;0,'Trades'!M111&gt;1000000000,ROUND('Trades'!M111,2)&lt;&gt;'Trades'!M111))),FALSE),"Importes: hasta 2 decimales; valor absoluto de entrada ≤ 1.000.000.000.",IF(IF('Trades'!J111="NET",IF('Trades'!N111="",FALSE,IF(NOT(ISNUMBER('Trades'!N111)),TRUE,OR('Trades'!N111&lt;0,'Trades'!N111&gt;1000000000,ROUND('Trades'!N111,2)&lt;&gt;'Trades'!N111))),FALSE),"Importes: hasta 2 decimales; valor absoluto de entrada ≤ 1.000.000.000.",IF(IF('Trades'!J111="NET",IF('Trades'!O111="",FALSE,IF(NOT(ISNUMBER('Trades'!O111)),TRUE,OR(ABS('Trades'!O111)&gt;1000000000,ROUND('Trades'!O111,2)&lt;&gt;'Trades'!O111))),FALSE),"Importes: hasta 2 decimales; valor absoluto de entrada ≤ 1.000.000.000.",IF(AND('Trades'!J111="GROSS",NOT(ISNUMBER('Trades'!M111))),"Indique la comisión, incluso si es cero",IF(AND('Trades'!J111="GROSS",'Trades'!M111&lt;0),"La comisión no puede ser negativa",IF(AND('Trades'!J111="GROSS",NOT(ISNUMBER('Trades'!N111))),"Indique otros cargos, incluso si son cero",IF(AND('Trades'!J111="GROSS",'Trades'!N111&lt;0),"Los cargos no pueden ser negativos",IF(AND('Trades'!J111="GROSS",NOT(ISNUMBER('Trades'!O111))),"Indique la financiación con signo, incluido cero",IF(AND('Trades'!J111="GROSS",NOT(ISNUMBER(F111))),"Indique el P&amp;L bruto de cada salida",IF(IF('Trades'!J111="NET",OR(ABS('Trades'!L111)&gt;1000000000,ROUND('Trades'!L111,2)&lt;&gt;'Trades'!L111),FALSE),"Importes: hasta 2 decimales; valor absoluto de entrada ≤ 1.000.000.000.",IF(IF('Trades'!J111="GROSS",OR(ABS('Trades'!M111)&gt;1000000000,ABS('Trades'!N111)&gt;1000000000,ABS('Trades'!O111)&gt;1000000000,ROUND('Trades'!M111,2)&lt;&gt;'Trades'!M111,ROUND('Trades'!N111,2)&lt;&gt;'Trades'!N111,ROUND('Trades'!O111,2)&lt;&gt;'Trades'!O111),FALSE),"Importes: hasta 2 decimales; valor absoluto de entrada ≤ 1.000.000.000.",IF(AND('Trades'!G111&lt;&gt;"",OR(NOT(ISNUMBER('Trades'!G111)),'Trades'!G111&lt;=0)),"Indique un precio positivo o deje la celda vacía",IF(AND('Trades'!H111&lt;&gt;"",OR(NOT(ISNUMBER('Trades'!H111)),'Trades'!H111&lt;=0)),"Indique un precio positivo o deje la celda vacía","")))))))))))))))))))))))))))))))))))</x:f>
      </x:c>
      <x:c r="D111" s="31"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d",ROUND(SUMIFS('Exits'!$I$9:$I$608,'Exits'!$B$9:$B$608,'Trades'!A111),8)))</x:f>
      </x:c>
      <x:c r="E111" s="32"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d",IF(OR(O111=0,COUNTIFS('Exits'!$B$9:$B$608,'Trades'!A111,'Exits'!$G$9:$G$608,-1)&gt;0),"n/d",_xlfn.MAXIFS('Exits'!$C$9:$C$608,'Exits'!$B$9:$B$608,'Trades'!A111))))</x:f>
      </x:c>
      <x:c r="F111" s="30"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n/d",IF(AND(O111&gt;0,SUMIFS('Exits'!$J$9:$J$608,'Exits'!$B$9:$B$608,'Trades'!A111)=O111),ROUND(SUMIFS('Exits'!$F$9:$F$608,'Exits'!$B$9:$B$608,'Trades'!A111),2),"n/d")))</x:f>
      </x:c>
      <x:c r="G111" s="30" t="str">
        <x:f>IF(P111=0,"",IF(K111&lt;&gt;1,"n/d",IF('Trades'!J111="NET",'Trades'!L111,ROUND(F111-'Trades'!M111-'Trades'!N111+'Trades'!O111,2))))</x:f>
      </x:c>
      <x:c r="H111" s="31" t="str">
        <x:f>IF(P111=0,"",IF(N111=1,G111/'Trades'!P111,"n/d"))</x:f>
      </x:c>
      <x:c r="I111" s="33" t="str">
        <x:f>IF(P111=0,"",IF(K111&lt;&gt;1,"Posición sin completar",IF(NOT(ISNUMBER('Trades'!P111)),"Riesgo ausente o no válido: positivo, ≤ 1.000.000.000 y hasta 2 decimales.",IF(OR('Trades'!P111&lt;=0,'Trades'!P111&gt;1000000000,ROUND('Trades'!P111,2)&lt;&gt;'Trades'!P111),"Riesgo ausente o no válido: positivo, ≤ 1.000.000.000 y hasta 2 decimales.",IF(AND('Trades'!Q111&lt;&gt;"PRICE",'Trades'!Q111&lt;&gt;"ALL_IN"),"Elija PRICE o ALL_IN",IF('Trades'!Q111&lt;&gt;'Summary'!$K$4,"Otra base seleccionada","Registrado"))))))</x:f>
      </x:c>
      <x:c r="J111" s="33" t="str">
        <x:f>IF(P111=0,"",IF('Summary'!$H$6="Revise las fechas del filtro","Revise las fechas del filtro",IF(L111=1,"Incluida",IF(K111=1,"Fuera del período","No incluida"))))</x:f>
      </x:c>
      <x:c r="K111" s="29" t="n">
        <x:f>IF(P111=0,0,IF('Trades'!I111="UNSUPPORTED",4,IF(C111&lt;&gt;"",3,IF('Trades'!I111="OPEN",2,1))))</x:f>
        <x:v>0</x:v>
      </x:c>
      <x:c r="L111" s="29" t="n">
        <x:f>IF(OR(K111&lt;&gt;1,'Summary'!$H$6="Revise las fechas del filtro"),0,IF(AND(OR('Summary'!$B$6="",E111&gt;='Summary'!$B$6),OR('Summary'!$E$6="",E111&lt;'Summary'!$E$6+1)),1,0))</x:f>
        <x:v>0</x:v>
      </x:c>
      <x:c r="M111" s="29" t="n">
        <x:f>IF(AND(L111=1,N111=1,'Trades'!Q111='Summary'!$K$4),1,0)</x:f>
        <x:v>0</x:v>
      </x:c>
      <x:c r="N111" s="29" t="n">
        <x:f>IF(K111&lt;&gt;1,0,IF(NOT(ISNUMBER('Trades'!P111)),0,IF(AND('Trades'!P111&gt;0,'Trades'!P111&lt;=1000000000,ROUND('Trades'!P111,2)='Trades'!P111,OR('Trades'!Q111="PRICE",'Trades'!Q111="ALL_IN")),1,0)))</x:f>
        <x:v>0</x:v>
      </x:c>
      <x:c r="O111" s="29" t="n">
        <x:f>IF(P111=0,0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0,COUNTIFS('Exits'!$B$9:$B$608,'Trades'!A111,'Exits'!$K$9:$K$608,1)))</x:f>
        <x:v>0</x:v>
      </x:c>
      <x:c r="P111" s="29" t="n">
        <x:f>IF(COUNTA('Trades'!A111:I111,'Trades'!K111:T111)=0,0,1)</x:f>
        <x:v>0</x:v>
      </x:c>
    </x:row>
    <x:row r="112" ht="52" customHeight="1">
      <x:c r="A112" s="29" t="str">
        <x:f>IF(P112=0,"",IF('Trades'!A112="","[Trades "&amp;ROW()&amp;"]",'Trades'!A112))</x:f>
      </x:c>
      <x:c r="B112" s="33" t="str">
        <x:f>IF(K112=0,"",CHOOSE(K112,"Completa","Abierta","Incompleta / no válida","No admitida"))</x:f>
      </x:c>
      <x:c r="C112" s="33" t="str">
        <x:f>IF(P112=0,"",IF('Trades'!I112="UNSUPPORTED","No se admiten aumentos ni inversiones de posición",IF('Trades'!A112="","Introduzca el ID de operación",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ID: texto que empiece por A–Z, hasta 64 caracteres; sin *, ?, ~, =, &lt; ni &gt;. Ejemplo: T-001.",IF(COUNTIFS('Trades'!$A$9:$A$208,'Trades'!A112)&lt;&gt;1,"ID de operación duplicado",IF('Trades'!B112="","Indique el instrumento",IF(AND('Trades'!C112&lt;&gt;"LONG",'Trades'!C112&lt;&gt;"SHORT"),"Elija LONG o SHORT",IF(NOT(ISNUMBER('Trades'!D112)),"Introduzca una fecha y hora de apertura válidas",IF(OR('Trades'!D112&lt;1,'Trades'!D112&gt;2958465),"Introduzca una fecha y hora de apertura válidas",IF(NOT(ISNUMBER('Trades'!E112)),"Indique una cantidad inicial positiva",IF(OR('Trades'!E112&lt;=0,'Trades'!E112&gt;1000000,ROUND('Trades'!E112,8)&lt;&gt;'Trades'!E112),"Indique una cantidad inicial positiva",IF('Trades'!F112="","Indique la unidad de cantidad",IF(AND('Trades'!I112&lt;&gt;"OPEN",'Trades'!I112&lt;&gt;"CLOSED"),"Elija OPEN o CLOSED",IF(AND('Trades'!J112&lt;&gt;"NET",'Trades'!J112&lt;&gt;"GROSS"),"Elija NET o GROSS",IF(COUNTIFS('Exits'!$B$9:$B$608,'Trades'!A112,'Exits'!$G$9:$G$608,-1)&gt;0,"Revise las salidas vinculadas",IF(D112&gt;'Trades'!E112,"La cantidad cerrada supera la inicial",IF(AND('Trades'!I112="OPEN",D112='Trades'!E112),"OPEN contradice un saldo de cantidad nulo",IF('Trades'!I112="OPEN","",IF(O112=0,"Añada un cierre en Exits",IF(D112&lt;&gt;'Trades'!E112,"CLOSED requiere cerrar toda la cantidad",IF(AND('Trades'!J112="NET",NOT(ISNUMBER('Trades'!L112))),"Introduzca el neto conciliado de toda la posición",IF(AND('Trades'!J112="NET",'Trades'!K112&lt;&gt;"YES"),"Confirme que el neto abarca toda la posición",IF(IF('Trades'!J112="NET",IF('Trades'!M112="",FALSE,IF(NOT(ISNUMBER('Trades'!M112)),TRUE,OR('Trades'!M112&lt;0,'Trades'!M112&gt;1000000000,ROUND('Trades'!M112,2)&lt;&gt;'Trades'!M112))),FALSE),"Importes: hasta 2 decimales; valor absoluto de entrada ≤ 1.000.000.000.",IF(IF('Trades'!J112="NET",IF('Trades'!N112="",FALSE,IF(NOT(ISNUMBER('Trades'!N112)),TRUE,OR('Trades'!N112&lt;0,'Trades'!N112&gt;1000000000,ROUND('Trades'!N112,2)&lt;&gt;'Trades'!N112))),FALSE),"Importes: hasta 2 decimales; valor absoluto de entrada ≤ 1.000.000.000.",IF(IF('Trades'!J112="NET",IF('Trades'!O112="",FALSE,IF(NOT(ISNUMBER('Trades'!O112)),TRUE,OR(ABS('Trades'!O112)&gt;1000000000,ROUND('Trades'!O112,2)&lt;&gt;'Trades'!O112))),FALSE),"Importes: hasta 2 decimales; valor absoluto de entrada ≤ 1.000.000.000.",IF(AND('Trades'!J112="GROSS",NOT(ISNUMBER('Trades'!M112))),"Indique la comisión, incluso si es cero",IF(AND('Trades'!J112="GROSS",'Trades'!M112&lt;0),"La comisión no puede ser negativa",IF(AND('Trades'!J112="GROSS",NOT(ISNUMBER('Trades'!N112))),"Indique otros cargos, incluso si son cero",IF(AND('Trades'!J112="GROSS",'Trades'!N112&lt;0),"Los cargos no pueden ser negativos",IF(AND('Trades'!J112="GROSS",NOT(ISNUMBER('Trades'!O112))),"Indique la financiación con signo, incluido cero",IF(AND('Trades'!J112="GROSS",NOT(ISNUMBER(F112))),"Indique el P&amp;L bruto de cada salida",IF(IF('Trades'!J112="NET",OR(ABS('Trades'!L112)&gt;1000000000,ROUND('Trades'!L112,2)&lt;&gt;'Trades'!L112),FALSE),"Importes: hasta 2 decimales; valor absoluto de entrada ≤ 1.000.000.000.",IF(IF('Trades'!J112="GROSS",OR(ABS('Trades'!M112)&gt;1000000000,ABS('Trades'!N112)&gt;1000000000,ABS('Trades'!O112)&gt;1000000000,ROUND('Trades'!M112,2)&lt;&gt;'Trades'!M112,ROUND('Trades'!N112,2)&lt;&gt;'Trades'!N112,ROUND('Trades'!O112,2)&lt;&gt;'Trades'!O112),FALSE),"Importes: hasta 2 decimales; valor absoluto de entrada ≤ 1.000.000.000.",IF(AND('Trades'!G112&lt;&gt;"",OR(NOT(ISNUMBER('Trades'!G112)),'Trades'!G112&lt;=0)),"Indique un precio positivo o deje la celda vacía",IF(AND('Trades'!H112&lt;&gt;"",OR(NOT(ISNUMBER('Trades'!H112)),'Trades'!H112&lt;=0)),"Indique un precio positivo o deje la celda vacía","")))))))))))))))))))))))))))))))))))</x:f>
      </x:c>
      <x:c r="D112" s="31"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d",ROUND(SUMIFS('Exits'!$I$9:$I$608,'Exits'!$B$9:$B$608,'Trades'!A112),8)))</x:f>
      </x:c>
      <x:c r="E112" s="32"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d",IF(OR(O112=0,COUNTIFS('Exits'!$B$9:$B$608,'Trades'!A112,'Exits'!$G$9:$G$608,-1)&gt;0),"n/d",_xlfn.MAXIFS('Exits'!$C$9:$C$608,'Exits'!$B$9:$B$608,'Trades'!A112))))</x:f>
      </x:c>
      <x:c r="F112" s="30"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n/d",IF(AND(O112&gt;0,SUMIFS('Exits'!$J$9:$J$608,'Exits'!$B$9:$B$608,'Trades'!A112)=O112),ROUND(SUMIFS('Exits'!$F$9:$F$608,'Exits'!$B$9:$B$608,'Trades'!A112),2),"n/d")))</x:f>
      </x:c>
      <x:c r="G112" s="30" t="str">
        <x:f>IF(P112=0,"",IF(K112&lt;&gt;1,"n/d",IF('Trades'!J112="NET",'Trades'!L112,ROUND(F112-'Trades'!M112-'Trades'!N112+'Trades'!O112,2))))</x:f>
      </x:c>
      <x:c r="H112" s="31" t="str">
        <x:f>IF(P112=0,"",IF(N112=1,G112/'Trades'!P112,"n/d"))</x:f>
      </x:c>
      <x:c r="I112" s="33" t="str">
        <x:f>IF(P112=0,"",IF(K112&lt;&gt;1,"Posición sin completar",IF(NOT(ISNUMBER('Trades'!P112)),"Riesgo ausente o no válido: positivo, ≤ 1.000.000.000 y hasta 2 decimales.",IF(OR('Trades'!P112&lt;=0,'Trades'!P112&gt;1000000000,ROUND('Trades'!P112,2)&lt;&gt;'Trades'!P112),"Riesgo ausente o no válido: positivo, ≤ 1.000.000.000 y hasta 2 decimales.",IF(AND('Trades'!Q112&lt;&gt;"PRICE",'Trades'!Q112&lt;&gt;"ALL_IN"),"Elija PRICE o ALL_IN",IF('Trades'!Q112&lt;&gt;'Summary'!$K$4,"Otra base seleccionada","Registrado"))))))</x:f>
      </x:c>
      <x:c r="J112" s="33" t="str">
        <x:f>IF(P112=0,"",IF('Summary'!$H$6="Revise las fechas del filtro","Revise las fechas del filtro",IF(L112=1,"Incluida",IF(K112=1,"Fuera del período","No incluida"))))</x:f>
      </x:c>
      <x:c r="K112" s="29" t="n">
        <x:f>IF(P112=0,0,IF('Trades'!I112="UNSUPPORTED",4,IF(C112&lt;&gt;"",3,IF('Trades'!I112="OPEN",2,1))))</x:f>
        <x:v>0</x:v>
      </x:c>
      <x:c r="L112" s="29" t="n">
        <x:f>IF(OR(K112&lt;&gt;1,'Summary'!$H$6="Revise las fechas del filtro"),0,IF(AND(OR('Summary'!$B$6="",E112&gt;='Summary'!$B$6),OR('Summary'!$E$6="",E112&lt;'Summary'!$E$6+1)),1,0))</x:f>
        <x:v>0</x:v>
      </x:c>
      <x:c r="M112" s="29" t="n">
        <x:f>IF(AND(L112=1,N112=1,'Trades'!Q112='Summary'!$K$4),1,0)</x:f>
        <x:v>0</x:v>
      </x:c>
      <x:c r="N112" s="29" t="n">
        <x:f>IF(K112&lt;&gt;1,0,IF(NOT(ISNUMBER('Trades'!P112)),0,IF(AND('Trades'!P112&gt;0,'Trades'!P112&lt;=1000000000,ROUND('Trades'!P112,2)='Trades'!P112,OR('Trades'!Q112="PRICE",'Trades'!Q112="ALL_IN")),1,0)))</x:f>
        <x:v>0</x:v>
      </x:c>
      <x:c r="O112" s="29" t="n">
        <x:f>IF(P112=0,0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0,COUNTIFS('Exits'!$B$9:$B$608,'Trades'!A112,'Exits'!$K$9:$K$608,1)))</x:f>
        <x:v>0</x:v>
      </x:c>
      <x:c r="P112" s="29" t="n">
        <x:f>IF(COUNTA('Trades'!A112:I112,'Trades'!K112:T112)=0,0,1)</x:f>
        <x:v>0</x:v>
      </x:c>
    </x:row>
    <x:row r="113" ht="52" customHeight="1">
      <x:c r="A113" s="29" t="str">
        <x:f>IF(P113=0,"",IF('Trades'!A113="","[Trades "&amp;ROW()&amp;"]",'Trades'!A113))</x:f>
      </x:c>
      <x:c r="B113" s="33" t="str">
        <x:f>IF(K113=0,"",CHOOSE(K113,"Completa","Abierta","Incompleta / no válida","No admitida"))</x:f>
      </x:c>
      <x:c r="C113" s="33" t="str">
        <x:f>IF(P113=0,"",IF('Trades'!I113="UNSUPPORTED","No se admiten aumentos ni inversiones de posición",IF('Trades'!A113="","Introduzca el ID de operación",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ID: texto que empiece por A–Z, hasta 64 caracteres; sin *, ?, ~, =, &lt; ni &gt;. Ejemplo: T-001.",IF(COUNTIFS('Trades'!$A$9:$A$208,'Trades'!A113)&lt;&gt;1,"ID de operación duplicado",IF('Trades'!B113="","Indique el instrumento",IF(AND('Trades'!C113&lt;&gt;"LONG",'Trades'!C113&lt;&gt;"SHORT"),"Elija LONG o SHORT",IF(NOT(ISNUMBER('Trades'!D113)),"Introduzca una fecha y hora de apertura válidas",IF(OR('Trades'!D113&lt;1,'Trades'!D113&gt;2958465),"Introduzca una fecha y hora de apertura válidas",IF(NOT(ISNUMBER('Trades'!E113)),"Indique una cantidad inicial positiva",IF(OR('Trades'!E113&lt;=0,'Trades'!E113&gt;1000000,ROUND('Trades'!E113,8)&lt;&gt;'Trades'!E113),"Indique una cantidad inicial positiva",IF('Trades'!F113="","Indique la unidad de cantidad",IF(AND('Trades'!I113&lt;&gt;"OPEN",'Trades'!I113&lt;&gt;"CLOSED"),"Elija OPEN o CLOSED",IF(AND('Trades'!J113&lt;&gt;"NET",'Trades'!J113&lt;&gt;"GROSS"),"Elija NET o GROSS",IF(COUNTIFS('Exits'!$B$9:$B$608,'Trades'!A113,'Exits'!$G$9:$G$608,-1)&gt;0,"Revise las salidas vinculadas",IF(D113&gt;'Trades'!E113,"La cantidad cerrada supera la inicial",IF(AND('Trades'!I113="OPEN",D113='Trades'!E113),"OPEN contradice un saldo de cantidad nulo",IF('Trades'!I113="OPEN","",IF(O113=0,"Añada un cierre en Exits",IF(D113&lt;&gt;'Trades'!E113,"CLOSED requiere cerrar toda la cantidad",IF(AND('Trades'!J113="NET",NOT(ISNUMBER('Trades'!L113))),"Introduzca el neto conciliado de toda la posición",IF(AND('Trades'!J113="NET",'Trades'!K113&lt;&gt;"YES"),"Confirme que el neto abarca toda la posición",IF(IF('Trades'!J113="NET",IF('Trades'!M113="",FALSE,IF(NOT(ISNUMBER('Trades'!M113)),TRUE,OR('Trades'!M113&lt;0,'Trades'!M113&gt;1000000000,ROUND('Trades'!M113,2)&lt;&gt;'Trades'!M113))),FALSE),"Importes: hasta 2 decimales; valor absoluto de entrada ≤ 1.000.000.000.",IF(IF('Trades'!J113="NET",IF('Trades'!N113="",FALSE,IF(NOT(ISNUMBER('Trades'!N113)),TRUE,OR('Trades'!N113&lt;0,'Trades'!N113&gt;1000000000,ROUND('Trades'!N113,2)&lt;&gt;'Trades'!N113))),FALSE),"Importes: hasta 2 decimales; valor absoluto de entrada ≤ 1.000.000.000.",IF(IF('Trades'!J113="NET",IF('Trades'!O113="",FALSE,IF(NOT(ISNUMBER('Trades'!O113)),TRUE,OR(ABS('Trades'!O113)&gt;1000000000,ROUND('Trades'!O113,2)&lt;&gt;'Trades'!O113))),FALSE),"Importes: hasta 2 decimales; valor absoluto de entrada ≤ 1.000.000.000.",IF(AND('Trades'!J113="GROSS",NOT(ISNUMBER('Trades'!M113))),"Indique la comisión, incluso si es cero",IF(AND('Trades'!J113="GROSS",'Trades'!M113&lt;0),"La comisión no puede ser negativa",IF(AND('Trades'!J113="GROSS",NOT(ISNUMBER('Trades'!N113))),"Indique otros cargos, incluso si son cero",IF(AND('Trades'!J113="GROSS",'Trades'!N113&lt;0),"Los cargos no pueden ser negativos",IF(AND('Trades'!J113="GROSS",NOT(ISNUMBER('Trades'!O113))),"Indique la financiación con signo, incluido cero",IF(AND('Trades'!J113="GROSS",NOT(ISNUMBER(F113))),"Indique el P&amp;L bruto de cada salida",IF(IF('Trades'!J113="NET",OR(ABS('Trades'!L113)&gt;1000000000,ROUND('Trades'!L113,2)&lt;&gt;'Trades'!L113),FALSE),"Importes: hasta 2 decimales; valor absoluto de entrada ≤ 1.000.000.000.",IF(IF('Trades'!J113="GROSS",OR(ABS('Trades'!M113)&gt;1000000000,ABS('Trades'!N113)&gt;1000000000,ABS('Trades'!O113)&gt;1000000000,ROUND('Trades'!M113,2)&lt;&gt;'Trades'!M113,ROUND('Trades'!N113,2)&lt;&gt;'Trades'!N113,ROUND('Trades'!O113,2)&lt;&gt;'Trades'!O113),FALSE),"Importes: hasta 2 decimales; valor absoluto de entrada ≤ 1.000.000.000.",IF(AND('Trades'!G113&lt;&gt;"",OR(NOT(ISNUMBER('Trades'!G113)),'Trades'!G113&lt;=0)),"Indique un precio positivo o deje la celda vacía",IF(AND('Trades'!H113&lt;&gt;"",OR(NOT(ISNUMBER('Trades'!H113)),'Trades'!H113&lt;=0)),"Indique un precio positivo o deje la celda vacía","")))))))))))))))))))))))))))))))))))</x:f>
      </x:c>
      <x:c r="D113" s="31"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d",ROUND(SUMIFS('Exits'!$I$9:$I$608,'Exits'!$B$9:$B$608,'Trades'!A113),8)))</x:f>
      </x:c>
      <x:c r="E113" s="32"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d",IF(OR(O113=0,COUNTIFS('Exits'!$B$9:$B$608,'Trades'!A113,'Exits'!$G$9:$G$608,-1)&gt;0),"n/d",_xlfn.MAXIFS('Exits'!$C$9:$C$608,'Exits'!$B$9:$B$608,'Trades'!A113))))</x:f>
      </x:c>
      <x:c r="F113" s="30"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n/d",IF(AND(O113&gt;0,SUMIFS('Exits'!$J$9:$J$608,'Exits'!$B$9:$B$608,'Trades'!A113)=O113),ROUND(SUMIFS('Exits'!$F$9:$F$608,'Exits'!$B$9:$B$608,'Trades'!A113),2),"n/d")))</x:f>
      </x:c>
      <x:c r="G113" s="30" t="str">
        <x:f>IF(P113=0,"",IF(K113&lt;&gt;1,"n/d",IF('Trades'!J113="NET",'Trades'!L113,ROUND(F113-'Trades'!M113-'Trades'!N113+'Trades'!O113,2))))</x:f>
      </x:c>
      <x:c r="H113" s="31" t="str">
        <x:f>IF(P113=0,"",IF(N113=1,G113/'Trades'!P113,"n/d"))</x:f>
      </x:c>
      <x:c r="I113" s="33" t="str">
        <x:f>IF(P113=0,"",IF(K113&lt;&gt;1,"Posición sin completar",IF(NOT(ISNUMBER('Trades'!P113)),"Riesgo ausente o no válido: positivo, ≤ 1.000.000.000 y hasta 2 decimales.",IF(OR('Trades'!P113&lt;=0,'Trades'!P113&gt;1000000000,ROUND('Trades'!P113,2)&lt;&gt;'Trades'!P113),"Riesgo ausente o no válido: positivo, ≤ 1.000.000.000 y hasta 2 decimales.",IF(AND('Trades'!Q113&lt;&gt;"PRICE",'Trades'!Q113&lt;&gt;"ALL_IN"),"Elija PRICE o ALL_IN",IF('Trades'!Q113&lt;&gt;'Summary'!$K$4,"Otra base seleccionada","Registrado"))))))</x:f>
      </x:c>
      <x:c r="J113" s="33" t="str">
        <x:f>IF(P113=0,"",IF('Summary'!$H$6="Revise las fechas del filtro","Revise las fechas del filtro",IF(L113=1,"Incluida",IF(K113=1,"Fuera del período","No incluida"))))</x:f>
      </x:c>
      <x:c r="K113" s="29" t="n">
        <x:f>IF(P113=0,0,IF('Trades'!I113="UNSUPPORTED",4,IF(C113&lt;&gt;"",3,IF('Trades'!I113="OPEN",2,1))))</x:f>
        <x:v>0</x:v>
      </x:c>
      <x:c r="L113" s="29" t="n">
        <x:f>IF(OR(K113&lt;&gt;1,'Summary'!$H$6="Revise las fechas del filtro"),0,IF(AND(OR('Summary'!$B$6="",E113&gt;='Summary'!$B$6),OR('Summary'!$E$6="",E113&lt;'Summary'!$E$6+1)),1,0))</x:f>
        <x:v>0</x:v>
      </x:c>
      <x:c r="M113" s="29" t="n">
        <x:f>IF(AND(L113=1,N113=1,'Trades'!Q113='Summary'!$K$4),1,0)</x:f>
        <x:v>0</x:v>
      </x:c>
      <x:c r="N113" s="29" t="n">
        <x:f>IF(K113&lt;&gt;1,0,IF(NOT(ISNUMBER('Trades'!P113)),0,IF(AND('Trades'!P113&gt;0,'Trades'!P113&lt;=1000000000,ROUND('Trades'!P113,2)='Trades'!P113,OR('Trades'!Q113="PRICE",'Trades'!Q113="ALL_IN")),1,0)))</x:f>
        <x:v>0</x:v>
      </x:c>
      <x:c r="O113" s="29" t="n">
        <x:f>IF(P113=0,0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0,COUNTIFS('Exits'!$B$9:$B$608,'Trades'!A113,'Exits'!$K$9:$K$608,1)))</x:f>
        <x:v>0</x:v>
      </x:c>
      <x:c r="P113" s="29" t="n">
        <x:f>IF(COUNTA('Trades'!A113:I113,'Trades'!K113:T113)=0,0,1)</x:f>
        <x:v>0</x:v>
      </x:c>
    </x:row>
    <x:row r="114" ht="52" customHeight="1">
      <x:c r="A114" s="29" t="str">
        <x:f>IF(P114=0,"",IF('Trades'!A114="","[Trades "&amp;ROW()&amp;"]",'Trades'!A114))</x:f>
      </x:c>
      <x:c r="B114" s="33" t="str">
        <x:f>IF(K114=0,"",CHOOSE(K114,"Completa","Abierta","Incompleta / no válida","No admitida"))</x:f>
      </x:c>
      <x:c r="C114" s="33" t="str">
        <x:f>IF(P114=0,"",IF('Trades'!I114="UNSUPPORTED","No se admiten aumentos ni inversiones de posición",IF('Trades'!A114="","Introduzca el ID de operación",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ID: texto que empiece por A–Z, hasta 64 caracteres; sin *, ?, ~, =, &lt; ni &gt;. Ejemplo: T-001.",IF(COUNTIFS('Trades'!$A$9:$A$208,'Trades'!A114)&lt;&gt;1,"ID de operación duplicado",IF('Trades'!B114="","Indique el instrumento",IF(AND('Trades'!C114&lt;&gt;"LONG",'Trades'!C114&lt;&gt;"SHORT"),"Elija LONG o SHORT",IF(NOT(ISNUMBER('Trades'!D114)),"Introduzca una fecha y hora de apertura válidas",IF(OR('Trades'!D114&lt;1,'Trades'!D114&gt;2958465),"Introduzca una fecha y hora de apertura válidas",IF(NOT(ISNUMBER('Trades'!E114)),"Indique una cantidad inicial positiva",IF(OR('Trades'!E114&lt;=0,'Trades'!E114&gt;1000000,ROUND('Trades'!E114,8)&lt;&gt;'Trades'!E114),"Indique una cantidad inicial positiva",IF('Trades'!F114="","Indique la unidad de cantidad",IF(AND('Trades'!I114&lt;&gt;"OPEN",'Trades'!I114&lt;&gt;"CLOSED"),"Elija OPEN o CLOSED",IF(AND('Trades'!J114&lt;&gt;"NET",'Trades'!J114&lt;&gt;"GROSS"),"Elija NET o GROSS",IF(COUNTIFS('Exits'!$B$9:$B$608,'Trades'!A114,'Exits'!$G$9:$G$608,-1)&gt;0,"Revise las salidas vinculadas",IF(D114&gt;'Trades'!E114,"La cantidad cerrada supera la inicial",IF(AND('Trades'!I114="OPEN",D114='Trades'!E114),"OPEN contradice un saldo de cantidad nulo",IF('Trades'!I114="OPEN","",IF(O114=0,"Añada un cierre en Exits",IF(D114&lt;&gt;'Trades'!E114,"CLOSED requiere cerrar toda la cantidad",IF(AND('Trades'!J114="NET",NOT(ISNUMBER('Trades'!L114))),"Introduzca el neto conciliado de toda la posición",IF(AND('Trades'!J114="NET",'Trades'!K114&lt;&gt;"YES"),"Confirme que el neto abarca toda la posición",IF(IF('Trades'!J114="NET",IF('Trades'!M114="",FALSE,IF(NOT(ISNUMBER('Trades'!M114)),TRUE,OR('Trades'!M114&lt;0,'Trades'!M114&gt;1000000000,ROUND('Trades'!M114,2)&lt;&gt;'Trades'!M114))),FALSE),"Importes: hasta 2 decimales; valor absoluto de entrada ≤ 1.000.000.000.",IF(IF('Trades'!J114="NET",IF('Trades'!N114="",FALSE,IF(NOT(ISNUMBER('Trades'!N114)),TRUE,OR('Trades'!N114&lt;0,'Trades'!N114&gt;1000000000,ROUND('Trades'!N114,2)&lt;&gt;'Trades'!N114))),FALSE),"Importes: hasta 2 decimales; valor absoluto de entrada ≤ 1.000.000.000.",IF(IF('Trades'!J114="NET",IF('Trades'!O114="",FALSE,IF(NOT(ISNUMBER('Trades'!O114)),TRUE,OR(ABS('Trades'!O114)&gt;1000000000,ROUND('Trades'!O114,2)&lt;&gt;'Trades'!O114))),FALSE),"Importes: hasta 2 decimales; valor absoluto de entrada ≤ 1.000.000.000.",IF(AND('Trades'!J114="GROSS",NOT(ISNUMBER('Trades'!M114))),"Indique la comisión, incluso si es cero",IF(AND('Trades'!J114="GROSS",'Trades'!M114&lt;0),"La comisión no puede ser negativa",IF(AND('Trades'!J114="GROSS",NOT(ISNUMBER('Trades'!N114))),"Indique otros cargos, incluso si son cero",IF(AND('Trades'!J114="GROSS",'Trades'!N114&lt;0),"Los cargos no pueden ser negativos",IF(AND('Trades'!J114="GROSS",NOT(ISNUMBER('Trades'!O114))),"Indique la financiación con signo, incluido cero",IF(AND('Trades'!J114="GROSS",NOT(ISNUMBER(F114))),"Indique el P&amp;L bruto de cada salida",IF(IF('Trades'!J114="NET",OR(ABS('Trades'!L114)&gt;1000000000,ROUND('Trades'!L114,2)&lt;&gt;'Trades'!L114),FALSE),"Importes: hasta 2 decimales; valor absoluto de entrada ≤ 1.000.000.000.",IF(IF('Trades'!J114="GROSS",OR(ABS('Trades'!M114)&gt;1000000000,ABS('Trades'!N114)&gt;1000000000,ABS('Trades'!O114)&gt;1000000000,ROUND('Trades'!M114,2)&lt;&gt;'Trades'!M114,ROUND('Trades'!N114,2)&lt;&gt;'Trades'!N114,ROUND('Trades'!O114,2)&lt;&gt;'Trades'!O114),FALSE),"Importes: hasta 2 decimales; valor absoluto de entrada ≤ 1.000.000.000.",IF(AND('Trades'!G114&lt;&gt;"",OR(NOT(ISNUMBER('Trades'!G114)),'Trades'!G114&lt;=0)),"Indique un precio positivo o deje la celda vacía",IF(AND('Trades'!H114&lt;&gt;"",OR(NOT(ISNUMBER('Trades'!H114)),'Trades'!H114&lt;=0)),"Indique un precio positivo o deje la celda vacía","")))))))))))))))))))))))))))))))))))</x:f>
      </x:c>
      <x:c r="D114" s="31"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d",ROUND(SUMIFS('Exits'!$I$9:$I$608,'Exits'!$B$9:$B$608,'Trades'!A114),8)))</x:f>
      </x:c>
      <x:c r="E114" s="32"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d",IF(OR(O114=0,COUNTIFS('Exits'!$B$9:$B$608,'Trades'!A114,'Exits'!$G$9:$G$608,-1)&gt;0),"n/d",_xlfn.MAXIFS('Exits'!$C$9:$C$608,'Exits'!$B$9:$B$608,'Trades'!A114))))</x:f>
      </x:c>
      <x:c r="F114" s="30"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n/d",IF(AND(O114&gt;0,SUMIFS('Exits'!$J$9:$J$608,'Exits'!$B$9:$B$608,'Trades'!A114)=O114),ROUND(SUMIFS('Exits'!$F$9:$F$608,'Exits'!$B$9:$B$608,'Trades'!A114),2),"n/d")))</x:f>
      </x:c>
      <x:c r="G114" s="30" t="str">
        <x:f>IF(P114=0,"",IF(K114&lt;&gt;1,"n/d",IF('Trades'!J114="NET",'Trades'!L114,ROUND(F114-'Trades'!M114-'Trades'!N114+'Trades'!O114,2))))</x:f>
      </x:c>
      <x:c r="H114" s="31" t="str">
        <x:f>IF(P114=0,"",IF(N114=1,G114/'Trades'!P114,"n/d"))</x:f>
      </x:c>
      <x:c r="I114" s="33" t="str">
        <x:f>IF(P114=0,"",IF(K114&lt;&gt;1,"Posición sin completar",IF(NOT(ISNUMBER('Trades'!P114)),"Riesgo ausente o no válido: positivo, ≤ 1.000.000.000 y hasta 2 decimales.",IF(OR('Trades'!P114&lt;=0,'Trades'!P114&gt;1000000000,ROUND('Trades'!P114,2)&lt;&gt;'Trades'!P114),"Riesgo ausente o no válido: positivo, ≤ 1.000.000.000 y hasta 2 decimales.",IF(AND('Trades'!Q114&lt;&gt;"PRICE",'Trades'!Q114&lt;&gt;"ALL_IN"),"Elija PRICE o ALL_IN",IF('Trades'!Q114&lt;&gt;'Summary'!$K$4,"Otra base seleccionada","Registrado"))))))</x:f>
      </x:c>
      <x:c r="J114" s="33" t="str">
        <x:f>IF(P114=0,"",IF('Summary'!$H$6="Revise las fechas del filtro","Revise las fechas del filtro",IF(L114=1,"Incluida",IF(K114=1,"Fuera del período","No incluida"))))</x:f>
      </x:c>
      <x:c r="K114" s="29" t="n">
        <x:f>IF(P114=0,0,IF('Trades'!I114="UNSUPPORTED",4,IF(C114&lt;&gt;"",3,IF('Trades'!I114="OPEN",2,1))))</x:f>
        <x:v>0</x:v>
      </x:c>
      <x:c r="L114" s="29" t="n">
        <x:f>IF(OR(K114&lt;&gt;1,'Summary'!$H$6="Revise las fechas del filtro"),0,IF(AND(OR('Summary'!$B$6="",E114&gt;='Summary'!$B$6),OR('Summary'!$E$6="",E114&lt;'Summary'!$E$6+1)),1,0))</x:f>
        <x:v>0</x:v>
      </x:c>
      <x:c r="M114" s="29" t="n">
        <x:f>IF(AND(L114=1,N114=1,'Trades'!Q114='Summary'!$K$4),1,0)</x:f>
        <x:v>0</x:v>
      </x:c>
      <x:c r="N114" s="29" t="n">
        <x:f>IF(K114&lt;&gt;1,0,IF(NOT(ISNUMBER('Trades'!P114)),0,IF(AND('Trades'!P114&gt;0,'Trades'!P114&lt;=1000000000,ROUND('Trades'!P114,2)='Trades'!P114,OR('Trades'!Q114="PRICE",'Trades'!Q114="ALL_IN")),1,0)))</x:f>
        <x:v>0</x:v>
      </x:c>
      <x:c r="O114" s="29" t="n">
        <x:f>IF(P114=0,0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0,COUNTIFS('Exits'!$B$9:$B$608,'Trades'!A114,'Exits'!$K$9:$K$608,1)))</x:f>
        <x:v>0</x:v>
      </x:c>
      <x:c r="P114" s="29" t="n">
        <x:f>IF(COUNTA('Trades'!A114:I114,'Trades'!K114:T114)=0,0,1)</x:f>
        <x:v>0</x:v>
      </x:c>
    </x:row>
    <x:row r="115" ht="52" customHeight="1">
      <x:c r="A115" s="29" t="str">
        <x:f>IF(P115=0,"",IF('Trades'!A115="","[Trades "&amp;ROW()&amp;"]",'Trades'!A115))</x:f>
      </x:c>
      <x:c r="B115" s="33" t="str">
        <x:f>IF(K115=0,"",CHOOSE(K115,"Completa","Abierta","Incompleta / no válida","No admitida"))</x:f>
      </x:c>
      <x:c r="C115" s="33" t="str">
        <x:f>IF(P115=0,"",IF('Trades'!I115="UNSUPPORTED","No se admiten aumentos ni inversiones de posición",IF('Trades'!A115="","Introduzca el ID de operación",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ID: texto que empiece por A–Z, hasta 64 caracteres; sin *, ?, ~, =, &lt; ni &gt;. Ejemplo: T-001.",IF(COUNTIFS('Trades'!$A$9:$A$208,'Trades'!A115)&lt;&gt;1,"ID de operación duplicado",IF('Trades'!B115="","Indique el instrumento",IF(AND('Trades'!C115&lt;&gt;"LONG",'Trades'!C115&lt;&gt;"SHORT"),"Elija LONG o SHORT",IF(NOT(ISNUMBER('Trades'!D115)),"Introduzca una fecha y hora de apertura válidas",IF(OR('Trades'!D115&lt;1,'Trades'!D115&gt;2958465),"Introduzca una fecha y hora de apertura válidas",IF(NOT(ISNUMBER('Trades'!E115)),"Indique una cantidad inicial positiva",IF(OR('Trades'!E115&lt;=0,'Trades'!E115&gt;1000000,ROUND('Trades'!E115,8)&lt;&gt;'Trades'!E115),"Indique una cantidad inicial positiva",IF('Trades'!F115="","Indique la unidad de cantidad",IF(AND('Trades'!I115&lt;&gt;"OPEN",'Trades'!I115&lt;&gt;"CLOSED"),"Elija OPEN o CLOSED",IF(AND('Trades'!J115&lt;&gt;"NET",'Trades'!J115&lt;&gt;"GROSS"),"Elija NET o GROSS",IF(COUNTIFS('Exits'!$B$9:$B$608,'Trades'!A115,'Exits'!$G$9:$G$608,-1)&gt;0,"Revise las salidas vinculadas",IF(D115&gt;'Trades'!E115,"La cantidad cerrada supera la inicial",IF(AND('Trades'!I115="OPEN",D115='Trades'!E115),"OPEN contradice un saldo de cantidad nulo",IF('Trades'!I115="OPEN","",IF(O115=0,"Añada un cierre en Exits",IF(D115&lt;&gt;'Trades'!E115,"CLOSED requiere cerrar toda la cantidad",IF(AND('Trades'!J115="NET",NOT(ISNUMBER('Trades'!L115))),"Introduzca el neto conciliado de toda la posición",IF(AND('Trades'!J115="NET",'Trades'!K115&lt;&gt;"YES"),"Confirme que el neto abarca toda la posición",IF(IF('Trades'!J115="NET",IF('Trades'!M115="",FALSE,IF(NOT(ISNUMBER('Trades'!M115)),TRUE,OR('Trades'!M115&lt;0,'Trades'!M115&gt;1000000000,ROUND('Trades'!M115,2)&lt;&gt;'Trades'!M115))),FALSE),"Importes: hasta 2 decimales; valor absoluto de entrada ≤ 1.000.000.000.",IF(IF('Trades'!J115="NET",IF('Trades'!N115="",FALSE,IF(NOT(ISNUMBER('Trades'!N115)),TRUE,OR('Trades'!N115&lt;0,'Trades'!N115&gt;1000000000,ROUND('Trades'!N115,2)&lt;&gt;'Trades'!N115))),FALSE),"Importes: hasta 2 decimales; valor absoluto de entrada ≤ 1.000.000.000.",IF(IF('Trades'!J115="NET",IF('Trades'!O115="",FALSE,IF(NOT(ISNUMBER('Trades'!O115)),TRUE,OR(ABS('Trades'!O115)&gt;1000000000,ROUND('Trades'!O115,2)&lt;&gt;'Trades'!O115))),FALSE),"Importes: hasta 2 decimales; valor absoluto de entrada ≤ 1.000.000.000.",IF(AND('Trades'!J115="GROSS",NOT(ISNUMBER('Trades'!M115))),"Indique la comisión, incluso si es cero",IF(AND('Trades'!J115="GROSS",'Trades'!M115&lt;0),"La comisión no puede ser negativa",IF(AND('Trades'!J115="GROSS",NOT(ISNUMBER('Trades'!N115))),"Indique otros cargos, incluso si son cero",IF(AND('Trades'!J115="GROSS",'Trades'!N115&lt;0),"Los cargos no pueden ser negativos",IF(AND('Trades'!J115="GROSS",NOT(ISNUMBER('Trades'!O115))),"Indique la financiación con signo, incluido cero",IF(AND('Trades'!J115="GROSS",NOT(ISNUMBER(F115))),"Indique el P&amp;L bruto de cada salida",IF(IF('Trades'!J115="NET",OR(ABS('Trades'!L115)&gt;1000000000,ROUND('Trades'!L115,2)&lt;&gt;'Trades'!L115),FALSE),"Importes: hasta 2 decimales; valor absoluto de entrada ≤ 1.000.000.000.",IF(IF('Trades'!J115="GROSS",OR(ABS('Trades'!M115)&gt;1000000000,ABS('Trades'!N115)&gt;1000000000,ABS('Trades'!O115)&gt;1000000000,ROUND('Trades'!M115,2)&lt;&gt;'Trades'!M115,ROUND('Trades'!N115,2)&lt;&gt;'Trades'!N115,ROUND('Trades'!O115,2)&lt;&gt;'Trades'!O115),FALSE),"Importes: hasta 2 decimales; valor absoluto de entrada ≤ 1.000.000.000.",IF(AND('Trades'!G115&lt;&gt;"",OR(NOT(ISNUMBER('Trades'!G115)),'Trades'!G115&lt;=0)),"Indique un precio positivo o deje la celda vacía",IF(AND('Trades'!H115&lt;&gt;"",OR(NOT(ISNUMBER('Trades'!H115)),'Trades'!H115&lt;=0)),"Indique un precio positivo o deje la celda vacía","")))))))))))))))))))))))))))))))))))</x:f>
      </x:c>
      <x:c r="D115" s="31"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d",ROUND(SUMIFS('Exits'!$I$9:$I$608,'Exits'!$B$9:$B$608,'Trades'!A115),8)))</x:f>
      </x:c>
      <x:c r="E115" s="32"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d",IF(OR(O115=0,COUNTIFS('Exits'!$B$9:$B$608,'Trades'!A115,'Exits'!$G$9:$G$608,-1)&gt;0),"n/d",_xlfn.MAXIFS('Exits'!$C$9:$C$608,'Exits'!$B$9:$B$608,'Trades'!A115))))</x:f>
      </x:c>
      <x:c r="F115" s="30"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n/d",IF(AND(O115&gt;0,SUMIFS('Exits'!$J$9:$J$608,'Exits'!$B$9:$B$608,'Trades'!A115)=O115),ROUND(SUMIFS('Exits'!$F$9:$F$608,'Exits'!$B$9:$B$608,'Trades'!A115),2),"n/d")))</x:f>
      </x:c>
      <x:c r="G115" s="30" t="str">
        <x:f>IF(P115=0,"",IF(K115&lt;&gt;1,"n/d",IF('Trades'!J115="NET",'Trades'!L115,ROUND(F115-'Trades'!M115-'Trades'!N115+'Trades'!O115,2))))</x:f>
      </x:c>
      <x:c r="H115" s="31" t="str">
        <x:f>IF(P115=0,"",IF(N115=1,G115/'Trades'!P115,"n/d"))</x:f>
      </x:c>
      <x:c r="I115" s="33" t="str">
        <x:f>IF(P115=0,"",IF(K115&lt;&gt;1,"Posición sin completar",IF(NOT(ISNUMBER('Trades'!P115)),"Riesgo ausente o no válido: positivo, ≤ 1.000.000.000 y hasta 2 decimales.",IF(OR('Trades'!P115&lt;=0,'Trades'!P115&gt;1000000000,ROUND('Trades'!P115,2)&lt;&gt;'Trades'!P115),"Riesgo ausente o no válido: positivo, ≤ 1.000.000.000 y hasta 2 decimales.",IF(AND('Trades'!Q115&lt;&gt;"PRICE",'Trades'!Q115&lt;&gt;"ALL_IN"),"Elija PRICE o ALL_IN",IF('Trades'!Q115&lt;&gt;'Summary'!$K$4,"Otra base seleccionada","Registrado"))))))</x:f>
      </x:c>
      <x:c r="J115" s="33" t="str">
        <x:f>IF(P115=0,"",IF('Summary'!$H$6="Revise las fechas del filtro","Revise las fechas del filtro",IF(L115=1,"Incluida",IF(K115=1,"Fuera del período","No incluida"))))</x:f>
      </x:c>
      <x:c r="K115" s="29" t="n">
        <x:f>IF(P115=0,0,IF('Trades'!I115="UNSUPPORTED",4,IF(C115&lt;&gt;"",3,IF('Trades'!I115="OPEN",2,1))))</x:f>
        <x:v>0</x:v>
      </x:c>
      <x:c r="L115" s="29" t="n">
        <x:f>IF(OR(K115&lt;&gt;1,'Summary'!$H$6="Revise las fechas del filtro"),0,IF(AND(OR('Summary'!$B$6="",E115&gt;='Summary'!$B$6),OR('Summary'!$E$6="",E115&lt;'Summary'!$E$6+1)),1,0))</x:f>
        <x:v>0</x:v>
      </x:c>
      <x:c r="M115" s="29" t="n">
        <x:f>IF(AND(L115=1,N115=1,'Trades'!Q115='Summary'!$K$4),1,0)</x:f>
        <x:v>0</x:v>
      </x:c>
      <x:c r="N115" s="29" t="n">
        <x:f>IF(K115&lt;&gt;1,0,IF(NOT(ISNUMBER('Trades'!P115)),0,IF(AND('Trades'!P115&gt;0,'Trades'!P115&lt;=1000000000,ROUND('Trades'!P115,2)='Trades'!P115,OR('Trades'!Q115="PRICE",'Trades'!Q115="ALL_IN")),1,0)))</x:f>
        <x:v>0</x:v>
      </x:c>
      <x:c r="O115" s="29" t="n">
        <x:f>IF(P115=0,0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0,COUNTIFS('Exits'!$B$9:$B$608,'Trades'!A115,'Exits'!$K$9:$K$608,1)))</x:f>
        <x:v>0</x:v>
      </x:c>
      <x:c r="P115" s="29" t="n">
        <x:f>IF(COUNTA('Trades'!A115:I115,'Trades'!K115:T115)=0,0,1)</x:f>
        <x:v>0</x:v>
      </x:c>
    </x:row>
    <x:row r="116" ht="52" customHeight="1">
      <x:c r="A116" s="29" t="str">
        <x:f>IF(P116=0,"",IF('Trades'!A116="","[Trades "&amp;ROW()&amp;"]",'Trades'!A116))</x:f>
      </x:c>
      <x:c r="B116" s="33" t="str">
        <x:f>IF(K116=0,"",CHOOSE(K116,"Completa","Abierta","Incompleta / no válida","No admitida"))</x:f>
      </x:c>
      <x:c r="C116" s="33" t="str">
        <x:f>IF(P116=0,"",IF('Trades'!I116="UNSUPPORTED","No se admiten aumentos ni inversiones de posición",IF('Trades'!A116="","Introduzca el ID de operación",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ID: texto que empiece por A–Z, hasta 64 caracteres; sin *, ?, ~, =, &lt; ni &gt;. Ejemplo: T-001.",IF(COUNTIFS('Trades'!$A$9:$A$208,'Trades'!A116)&lt;&gt;1,"ID de operación duplicado",IF('Trades'!B116="","Indique el instrumento",IF(AND('Trades'!C116&lt;&gt;"LONG",'Trades'!C116&lt;&gt;"SHORT"),"Elija LONG o SHORT",IF(NOT(ISNUMBER('Trades'!D116)),"Introduzca una fecha y hora de apertura válidas",IF(OR('Trades'!D116&lt;1,'Trades'!D116&gt;2958465),"Introduzca una fecha y hora de apertura válidas",IF(NOT(ISNUMBER('Trades'!E116)),"Indique una cantidad inicial positiva",IF(OR('Trades'!E116&lt;=0,'Trades'!E116&gt;1000000,ROUND('Trades'!E116,8)&lt;&gt;'Trades'!E116),"Indique una cantidad inicial positiva",IF('Trades'!F116="","Indique la unidad de cantidad",IF(AND('Trades'!I116&lt;&gt;"OPEN",'Trades'!I116&lt;&gt;"CLOSED"),"Elija OPEN o CLOSED",IF(AND('Trades'!J116&lt;&gt;"NET",'Trades'!J116&lt;&gt;"GROSS"),"Elija NET o GROSS",IF(COUNTIFS('Exits'!$B$9:$B$608,'Trades'!A116,'Exits'!$G$9:$G$608,-1)&gt;0,"Revise las salidas vinculadas",IF(D116&gt;'Trades'!E116,"La cantidad cerrada supera la inicial",IF(AND('Trades'!I116="OPEN",D116='Trades'!E116),"OPEN contradice un saldo de cantidad nulo",IF('Trades'!I116="OPEN","",IF(O116=0,"Añada un cierre en Exits",IF(D116&lt;&gt;'Trades'!E116,"CLOSED requiere cerrar toda la cantidad",IF(AND('Trades'!J116="NET",NOT(ISNUMBER('Trades'!L116))),"Introduzca el neto conciliado de toda la posición",IF(AND('Trades'!J116="NET",'Trades'!K116&lt;&gt;"YES"),"Confirme que el neto abarca toda la posición",IF(IF('Trades'!J116="NET",IF('Trades'!M116="",FALSE,IF(NOT(ISNUMBER('Trades'!M116)),TRUE,OR('Trades'!M116&lt;0,'Trades'!M116&gt;1000000000,ROUND('Trades'!M116,2)&lt;&gt;'Trades'!M116))),FALSE),"Importes: hasta 2 decimales; valor absoluto de entrada ≤ 1.000.000.000.",IF(IF('Trades'!J116="NET",IF('Trades'!N116="",FALSE,IF(NOT(ISNUMBER('Trades'!N116)),TRUE,OR('Trades'!N116&lt;0,'Trades'!N116&gt;1000000000,ROUND('Trades'!N116,2)&lt;&gt;'Trades'!N116))),FALSE),"Importes: hasta 2 decimales; valor absoluto de entrada ≤ 1.000.000.000.",IF(IF('Trades'!J116="NET",IF('Trades'!O116="",FALSE,IF(NOT(ISNUMBER('Trades'!O116)),TRUE,OR(ABS('Trades'!O116)&gt;1000000000,ROUND('Trades'!O116,2)&lt;&gt;'Trades'!O116))),FALSE),"Importes: hasta 2 decimales; valor absoluto de entrada ≤ 1.000.000.000.",IF(AND('Trades'!J116="GROSS",NOT(ISNUMBER('Trades'!M116))),"Indique la comisión, incluso si es cero",IF(AND('Trades'!J116="GROSS",'Trades'!M116&lt;0),"La comisión no puede ser negativa",IF(AND('Trades'!J116="GROSS",NOT(ISNUMBER('Trades'!N116))),"Indique otros cargos, incluso si son cero",IF(AND('Trades'!J116="GROSS",'Trades'!N116&lt;0),"Los cargos no pueden ser negativos",IF(AND('Trades'!J116="GROSS",NOT(ISNUMBER('Trades'!O116))),"Indique la financiación con signo, incluido cero",IF(AND('Trades'!J116="GROSS",NOT(ISNUMBER(F116))),"Indique el P&amp;L bruto de cada salida",IF(IF('Trades'!J116="NET",OR(ABS('Trades'!L116)&gt;1000000000,ROUND('Trades'!L116,2)&lt;&gt;'Trades'!L116),FALSE),"Importes: hasta 2 decimales; valor absoluto de entrada ≤ 1.000.000.000.",IF(IF('Trades'!J116="GROSS",OR(ABS('Trades'!M116)&gt;1000000000,ABS('Trades'!N116)&gt;1000000000,ABS('Trades'!O116)&gt;1000000000,ROUND('Trades'!M116,2)&lt;&gt;'Trades'!M116,ROUND('Trades'!N116,2)&lt;&gt;'Trades'!N116,ROUND('Trades'!O116,2)&lt;&gt;'Trades'!O116),FALSE),"Importes: hasta 2 decimales; valor absoluto de entrada ≤ 1.000.000.000.",IF(AND('Trades'!G116&lt;&gt;"",OR(NOT(ISNUMBER('Trades'!G116)),'Trades'!G116&lt;=0)),"Indique un precio positivo o deje la celda vacía",IF(AND('Trades'!H116&lt;&gt;"",OR(NOT(ISNUMBER('Trades'!H116)),'Trades'!H116&lt;=0)),"Indique un precio positivo o deje la celda vacía","")))))))))))))))))))))))))))))))))))</x:f>
      </x:c>
      <x:c r="D116" s="31"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d",ROUND(SUMIFS('Exits'!$I$9:$I$608,'Exits'!$B$9:$B$608,'Trades'!A116),8)))</x:f>
      </x:c>
      <x:c r="E116" s="32"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d",IF(OR(O116=0,COUNTIFS('Exits'!$B$9:$B$608,'Trades'!A116,'Exits'!$G$9:$G$608,-1)&gt;0),"n/d",_xlfn.MAXIFS('Exits'!$C$9:$C$608,'Exits'!$B$9:$B$608,'Trades'!A116))))</x:f>
      </x:c>
      <x:c r="F116" s="30"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n/d",IF(AND(O116&gt;0,SUMIFS('Exits'!$J$9:$J$608,'Exits'!$B$9:$B$608,'Trades'!A116)=O116),ROUND(SUMIFS('Exits'!$F$9:$F$608,'Exits'!$B$9:$B$608,'Trades'!A116),2),"n/d")))</x:f>
      </x:c>
      <x:c r="G116" s="30" t="str">
        <x:f>IF(P116=0,"",IF(K116&lt;&gt;1,"n/d",IF('Trades'!J116="NET",'Trades'!L116,ROUND(F116-'Trades'!M116-'Trades'!N116+'Trades'!O116,2))))</x:f>
      </x:c>
      <x:c r="H116" s="31" t="str">
        <x:f>IF(P116=0,"",IF(N116=1,G116/'Trades'!P116,"n/d"))</x:f>
      </x:c>
      <x:c r="I116" s="33" t="str">
        <x:f>IF(P116=0,"",IF(K116&lt;&gt;1,"Posición sin completar",IF(NOT(ISNUMBER('Trades'!P116)),"Riesgo ausente o no válido: positivo, ≤ 1.000.000.000 y hasta 2 decimales.",IF(OR('Trades'!P116&lt;=0,'Trades'!P116&gt;1000000000,ROUND('Trades'!P116,2)&lt;&gt;'Trades'!P116),"Riesgo ausente o no válido: positivo, ≤ 1.000.000.000 y hasta 2 decimales.",IF(AND('Trades'!Q116&lt;&gt;"PRICE",'Trades'!Q116&lt;&gt;"ALL_IN"),"Elija PRICE o ALL_IN",IF('Trades'!Q116&lt;&gt;'Summary'!$K$4,"Otra base seleccionada","Registrado"))))))</x:f>
      </x:c>
      <x:c r="J116" s="33" t="str">
        <x:f>IF(P116=0,"",IF('Summary'!$H$6="Revise las fechas del filtro","Revise las fechas del filtro",IF(L116=1,"Incluida",IF(K116=1,"Fuera del período","No incluida"))))</x:f>
      </x:c>
      <x:c r="K116" s="29" t="n">
        <x:f>IF(P116=0,0,IF('Trades'!I116="UNSUPPORTED",4,IF(C116&lt;&gt;"",3,IF('Trades'!I116="OPEN",2,1))))</x:f>
        <x:v>0</x:v>
      </x:c>
      <x:c r="L116" s="29" t="n">
        <x:f>IF(OR(K116&lt;&gt;1,'Summary'!$H$6="Revise las fechas del filtro"),0,IF(AND(OR('Summary'!$B$6="",E116&gt;='Summary'!$B$6),OR('Summary'!$E$6="",E116&lt;'Summary'!$E$6+1)),1,0))</x:f>
        <x:v>0</x:v>
      </x:c>
      <x:c r="M116" s="29" t="n">
        <x:f>IF(AND(L116=1,N116=1,'Trades'!Q116='Summary'!$K$4),1,0)</x:f>
        <x:v>0</x:v>
      </x:c>
      <x:c r="N116" s="29" t="n">
        <x:f>IF(K116&lt;&gt;1,0,IF(NOT(ISNUMBER('Trades'!P116)),0,IF(AND('Trades'!P116&gt;0,'Trades'!P116&lt;=1000000000,ROUND('Trades'!P116,2)='Trades'!P116,OR('Trades'!Q116="PRICE",'Trades'!Q116="ALL_IN")),1,0)))</x:f>
        <x:v>0</x:v>
      </x:c>
      <x:c r="O116" s="29" t="n">
        <x:f>IF(P116=0,0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0,COUNTIFS('Exits'!$B$9:$B$608,'Trades'!A116,'Exits'!$K$9:$K$608,1)))</x:f>
        <x:v>0</x:v>
      </x:c>
      <x:c r="P116" s="29" t="n">
        <x:f>IF(COUNTA('Trades'!A116:I116,'Trades'!K116:T116)=0,0,1)</x:f>
        <x:v>0</x:v>
      </x:c>
    </x:row>
    <x:row r="117" ht="52" customHeight="1">
      <x:c r="A117" s="29" t="str">
        <x:f>IF(P117=0,"",IF('Trades'!A117="","[Trades "&amp;ROW()&amp;"]",'Trades'!A117))</x:f>
      </x:c>
      <x:c r="B117" s="33" t="str">
        <x:f>IF(K117=0,"",CHOOSE(K117,"Completa","Abierta","Incompleta / no válida","No admitida"))</x:f>
      </x:c>
      <x:c r="C117" s="33" t="str">
        <x:f>IF(P117=0,"",IF('Trades'!I117="UNSUPPORTED","No se admiten aumentos ni inversiones de posición",IF('Trades'!A117="","Introduzca el ID de operación",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ID: texto que empiece por A–Z, hasta 64 caracteres; sin *, ?, ~, =, &lt; ni &gt;. Ejemplo: T-001.",IF(COUNTIFS('Trades'!$A$9:$A$208,'Trades'!A117)&lt;&gt;1,"ID de operación duplicado",IF('Trades'!B117="","Indique el instrumento",IF(AND('Trades'!C117&lt;&gt;"LONG",'Trades'!C117&lt;&gt;"SHORT"),"Elija LONG o SHORT",IF(NOT(ISNUMBER('Trades'!D117)),"Introduzca una fecha y hora de apertura válidas",IF(OR('Trades'!D117&lt;1,'Trades'!D117&gt;2958465),"Introduzca una fecha y hora de apertura válidas",IF(NOT(ISNUMBER('Trades'!E117)),"Indique una cantidad inicial positiva",IF(OR('Trades'!E117&lt;=0,'Trades'!E117&gt;1000000,ROUND('Trades'!E117,8)&lt;&gt;'Trades'!E117),"Indique una cantidad inicial positiva",IF('Trades'!F117="","Indique la unidad de cantidad",IF(AND('Trades'!I117&lt;&gt;"OPEN",'Trades'!I117&lt;&gt;"CLOSED"),"Elija OPEN o CLOSED",IF(AND('Trades'!J117&lt;&gt;"NET",'Trades'!J117&lt;&gt;"GROSS"),"Elija NET o GROSS",IF(COUNTIFS('Exits'!$B$9:$B$608,'Trades'!A117,'Exits'!$G$9:$G$608,-1)&gt;0,"Revise las salidas vinculadas",IF(D117&gt;'Trades'!E117,"La cantidad cerrada supera la inicial",IF(AND('Trades'!I117="OPEN",D117='Trades'!E117),"OPEN contradice un saldo de cantidad nulo",IF('Trades'!I117="OPEN","",IF(O117=0,"Añada un cierre en Exits",IF(D117&lt;&gt;'Trades'!E117,"CLOSED requiere cerrar toda la cantidad",IF(AND('Trades'!J117="NET",NOT(ISNUMBER('Trades'!L117))),"Introduzca el neto conciliado de toda la posición",IF(AND('Trades'!J117="NET",'Trades'!K117&lt;&gt;"YES"),"Confirme que el neto abarca toda la posición",IF(IF('Trades'!J117="NET",IF('Trades'!M117="",FALSE,IF(NOT(ISNUMBER('Trades'!M117)),TRUE,OR('Trades'!M117&lt;0,'Trades'!M117&gt;1000000000,ROUND('Trades'!M117,2)&lt;&gt;'Trades'!M117))),FALSE),"Importes: hasta 2 decimales; valor absoluto de entrada ≤ 1.000.000.000.",IF(IF('Trades'!J117="NET",IF('Trades'!N117="",FALSE,IF(NOT(ISNUMBER('Trades'!N117)),TRUE,OR('Trades'!N117&lt;0,'Trades'!N117&gt;1000000000,ROUND('Trades'!N117,2)&lt;&gt;'Trades'!N117))),FALSE),"Importes: hasta 2 decimales; valor absoluto de entrada ≤ 1.000.000.000.",IF(IF('Trades'!J117="NET",IF('Trades'!O117="",FALSE,IF(NOT(ISNUMBER('Trades'!O117)),TRUE,OR(ABS('Trades'!O117)&gt;1000000000,ROUND('Trades'!O117,2)&lt;&gt;'Trades'!O117))),FALSE),"Importes: hasta 2 decimales; valor absoluto de entrada ≤ 1.000.000.000.",IF(AND('Trades'!J117="GROSS",NOT(ISNUMBER('Trades'!M117))),"Indique la comisión, incluso si es cero",IF(AND('Trades'!J117="GROSS",'Trades'!M117&lt;0),"La comisión no puede ser negativa",IF(AND('Trades'!J117="GROSS",NOT(ISNUMBER('Trades'!N117))),"Indique otros cargos, incluso si son cero",IF(AND('Trades'!J117="GROSS",'Trades'!N117&lt;0),"Los cargos no pueden ser negativos",IF(AND('Trades'!J117="GROSS",NOT(ISNUMBER('Trades'!O117))),"Indique la financiación con signo, incluido cero",IF(AND('Trades'!J117="GROSS",NOT(ISNUMBER(F117))),"Indique el P&amp;L bruto de cada salida",IF(IF('Trades'!J117="NET",OR(ABS('Trades'!L117)&gt;1000000000,ROUND('Trades'!L117,2)&lt;&gt;'Trades'!L117),FALSE),"Importes: hasta 2 decimales; valor absoluto de entrada ≤ 1.000.000.000.",IF(IF('Trades'!J117="GROSS",OR(ABS('Trades'!M117)&gt;1000000000,ABS('Trades'!N117)&gt;1000000000,ABS('Trades'!O117)&gt;1000000000,ROUND('Trades'!M117,2)&lt;&gt;'Trades'!M117,ROUND('Trades'!N117,2)&lt;&gt;'Trades'!N117,ROUND('Trades'!O117,2)&lt;&gt;'Trades'!O117),FALSE),"Importes: hasta 2 decimales; valor absoluto de entrada ≤ 1.000.000.000.",IF(AND('Trades'!G117&lt;&gt;"",OR(NOT(ISNUMBER('Trades'!G117)),'Trades'!G117&lt;=0)),"Indique un precio positivo o deje la celda vacía",IF(AND('Trades'!H117&lt;&gt;"",OR(NOT(ISNUMBER('Trades'!H117)),'Trades'!H117&lt;=0)),"Indique un precio positivo o deje la celda vacía","")))))))))))))))))))))))))))))))))))</x:f>
      </x:c>
      <x:c r="D117" s="31"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d",ROUND(SUMIFS('Exits'!$I$9:$I$608,'Exits'!$B$9:$B$608,'Trades'!A117),8)))</x:f>
      </x:c>
      <x:c r="E117" s="32"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d",IF(OR(O117=0,COUNTIFS('Exits'!$B$9:$B$608,'Trades'!A117,'Exits'!$G$9:$G$608,-1)&gt;0),"n/d",_xlfn.MAXIFS('Exits'!$C$9:$C$608,'Exits'!$B$9:$B$608,'Trades'!A117))))</x:f>
      </x:c>
      <x:c r="F117" s="30"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n/d",IF(AND(O117&gt;0,SUMIFS('Exits'!$J$9:$J$608,'Exits'!$B$9:$B$608,'Trades'!A117)=O117),ROUND(SUMIFS('Exits'!$F$9:$F$608,'Exits'!$B$9:$B$608,'Trades'!A117),2),"n/d")))</x:f>
      </x:c>
      <x:c r="G117" s="30" t="str">
        <x:f>IF(P117=0,"",IF(K117&lt;&gt;1,"n/d",IF('Trades'!J117="NET",'Trades'!L117,ROUND(F117-'Trades'!M117-'Trades'!N117+'Trades'!O117,2))))</x:f>
      </x:c>
      <x:c r="H117" s="31" t="str">
        <x:f>IF(P117=0,"",IF(N117=1,G117/'Trades'!P117,"n/d"))</x:f>
      </x:c>
      <x:c r="I117" s="33" t="str">
        <x:f>IF(P117=0,"",IF(K117&lt;&gt;1,"Posición sin completar",IF(NOT(ISNUMBER('Trades'!P117)),"Riesgo ausente o no válido: positivo, ≤ 1.000.000.000 y hasta 2 decimales.",IF(OR('Trades'!P117&lt;=0,'Trades'!P117&gt;1000000000,ROUND('Trades'!P117,2)&lt;&gt;'Trades'!P117),"Riesgo ausente o no válido: positivo, ≤ 1.000.000.000 y hasta 2 decimales.",IF(AND('Trades'!Q117&lt;&gt;"PRICE",'Trades'!Q117&lt;&gt;"ALL_IN"),"Elija PRICE o ALL_IN",IF('Trades'!Q117&lt;&gt;'Summary'!$K$4,"Otra base seleccionada","Registrado"))))))</x:f>
      </x:c>
      <x:c r="J117" s="33" t="str">
        <x:f>IF(P117=0,"",IF('Summary'!$H$6="Revise las fechas del filtro","Revise las fechas del filtro",IF(L117=1,"Incluida",IF(K117=1,"Fuera del período","No incluida"))))</x:f>
      </x:c>
      <x:c r="K117" s="29" t="n">
        <x:f>IF(P117=0,0,IF('Trades'!I117="UNSUPPORTED",4,IF(C117&lt;&gt;"",3,IF('Trades'!I117="OPEN",2,1))))</x:f>
        <x:v>0</x:v>
      </x:c>
      <x:c r="L117" s="29" t="n">
        <x:f>IF(OR(K117&lt;&gt;1,'Summary'!$H$6="Revise las fechas del filtro"),0,IF(AND(OR('Summary'!$B$6="",E117&gt;='Summary'!$B$6),OR('Summary'!$E$6="",E117&lt;'Summary'!$E$6+1)),1,0))</x:f>
        <x:v>0</x:v>
      </x:c>
      <x:c r="M117" s="29" t="n">
        <x:f>IF(AND(L117=1,N117=1,'Trades'!Q117='Summary'!$K$4),1,0)</x:f>
        <x:v>0</x:v>
      </x:c>
      <x:c r="N117" s="29" t="n">
        <x:f>IF(K117&lt;&gt;1,0,IF(NOT(ISNUMBER('Trades'!P117)),0,IF(AND('Trades'!P117&gt;0,'Trades'!P117&lt;=1000000000,ROUND('Trades'!P117,2)='Trades'!P117,OR('Trades'!Q117="PRICE",'Trades'!Q117="ALL_IN")),1,0)))</x:f>
        <x:v>0</x:v>
      </x:c>
      <x:c r="O117" s="29" t="n">
        <x:f>IF(P117=0,0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0,COUNTIFS('Exits'!$B$9:$B$608,'Trades'!A117,'Exits'!$K$9:$K$608,1)))</x:f>
        <x:v>0</x:v>
      </x:c>
      <x:c r="P117" s="29" t="n">
        <x:f>IF(COUNTA('Trades'!A117:I117,'Trades'!K117:T117)=0,0,1)</x:f>
        <x:v>0</x:v>
      </x:c>
    </x:row>
    <x:row r="118" ht="52" customHeight="1">
      <x:c r="A118" s="29" t="str">
        <x:f>IF(P118=0,"",IF('Trades'!A118="","[Trades "&amp;ROW()&amp;"]",'Trades'!A118))</x:f>
      </x:c>
      <x:c r="B118" s="33" t="str">
        <x:f>IF(K118=0,"",CHOOSE(K118,"Completa","Abierta","Incompleta / no válida","No admitida"))</x:f>
      </x:c>
      <x:c r="C118" s="33" t="str">
        <x:f>IF(P118=0,"",IF('Trades'!I118="UNSUPPORTED","No se admiten aumentos ni inversiones de posición",IF('Trades'!A118="","Introduzca el ID de operación",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ID: texto que empiece por A–Z, hasta 64 caracteres; sin *, ?, ~, =, &lt; ni &gt;. Ejemplo: T-001.",IF(COUNTIFS('Trades'!$A$9:$A$208,'Trades'!A118)&lt;&gt;1,"ID de operación duplicado",IF('Trades'!B118="","Indique el instrumento",IF(AND('Trades'!C118&lt;&gt;"LONG",'Trades'!C118&lt;&gt;"SHORT"),"Elija LONG o SHORT",IF(NOT(ISNUMBER('Trades'!D118)),"Introduzca una fecha y hora de apertura válidas",IF(OR('Trades'!D118&lt;1,'Trades'!D118&gt;2958465),"Introduzca una fecha y hora de apertura válidas",IF(NOT(ISNUMBER('Trades'!E118)),"Indique una cantidad inicial positiva",IF(OR('Trades'!E118&lt;=0,'Trades'!E118&gt;1000000,ROUND('Trades'!E118,8)&lt;&gt;'Trades'!E118),"Indique una cantidad inicial positiva",IF('Trades'!F118="","Indique la unidad de cantidad",IF(AND('Trades'!I118&lt;&gt;"OPEN",'Trades'!I118&lt;&gt;"CLOSED"),"Elija OPEN o CLOSED",IF(AND('Trades'!J118&lt;&gt;"NET",'Trades'!J118&lt;&gt;"GROSS"),"Elija NET o GROSS",IF(COUNTIFS('Exits'!$B$9:$B$608,'Trades'!A118,'Exits'!$G$9:$G$608,-1)&gt;0,"Revise las salidas vinculadas",IF(D118&gt;'Trades'!E118,"La cantidad cerrada supera la inicial",IF(AND('Trades'!I118="OPEN",D118='Trades'!E118),"OPEN contradice un saldo de cantidad nulo",IF('Trades'!I118="OPEN","",IF(O118=0,"Añada un cierre en Exits",IF(D118&lt;&gt;'Trades'!E118,"CLOSED requiere cerrar toda la cantidad",IF(AND('Trades'!J118="NET",NOT(ISNUMBER('Trades'!L118))),"Introduzca el neto conciliado de toda la posición",IF(AND('Trades'!J118="NET",'Trades'!K118&lt;&gt;"YES"),"Confirme que el neto abarca toda la posición",IF(IF('Trades'!J118="NET",IF('Trades'!M118="",FALSE,IF(NOT(ISNUMBER('Trades'!M118)),TRUE,OR('Trades'!M118&lt;0,'Trades'!M118&gt;1000000000,ROUND('Trades'!M118,2)&lt;&gt;'Trades'!M118))),FALSE),"Importes: hasta 2 decimales; valor absoluto de entrada ≤ 1.000.000.000.",IF(IF('Trades'!J118="NET",IF('Trades'!N118="",FALSE,IF(NOT(ISNUMBER('Trades'!N118)),TRUE,OR('Trades'!N118&lt;0,'Trades'!N118&gt;1000000000,ROUND('Trades'!N118,2)&lt;&gt;'Trades'!N118))),FALSE),"Importes: hasta 2 decimales; valor absoluto de entrada ≤ 1.000.000.000.",IF(IF('Trades'!J118="NET",IF('Trades'!O118="",FALSE,IF(NOT(ISNUMBER('Trades'!O118)),TRUE,OR(ABS('Trades'!O118)&gt;1000000000,ROUND('Trades'!O118,2)&lt;&gt;'Trades'!O118))),FALSE),"Importes: hasta 2 decimales; valor absoluto de entrada ≤ 1.000.000.000.",IF(AND('Trades'!J118="GROSS",NOT(ISNUMBER('Trades'!M118))),"Indique la comisión, incluso si es cero",IF(AND('Trades'!J118="GROSS",'Trades'!M118&lt;0),"La comisión no puede ser negativa",IF(AND('Trades'!J118="GROSS",NOT(ISNUMBER('Trades'!N118))),"Indique otros cargos, incluso si son cero",IF(AND('Trades'!J118="GROSS",'Trades'!N118&lt;0),"Los cargos no pueden ser negativos",IF(AND('Trades'!J118="GROSS",NOT(ISNUMBER('Trades'!O118))),"Indique la financiación con signo, incluido cero",IF(AND('Trades'!J118="GROSS",NOT(ISNUMBER(F118))),"Indique el P&amp;L bruto de cada salida",IF(IF('Trades'!J118="NET",OR(ABS('Trades'!L118)&gt;1000000000,ROUND('Trades'!L118,2)&lt;&gt;'Trades'!L118),FALSE),"Importes: hasta 2 decimales; valor absoluto de entrada ≤ 1.000.000.000.",IF(IF('Trades'!J118="GROSS",OR(ABS('Trades'!M118)&gt;1000000000,ABS('Trades'!N118)&gt;1000000000,ABS('Trades'!O118)&gt;1000000000,ROUND('Trades'!M118,2)&lt;&gt;'Trades'!M118,ROUND('Trades'!N118,2)&lt;&gt;'Trades'!N118,ROUND('Trades'!O118,2)&lt;&gt;'Trades'!O118),FALSE),"Importes: hasta 2 decimales; valor absoluto de entrada ≤ 1.000.000.000.",IF(AND('Trades'!G118&lt;&gt;"",OR(NOT(ISNUMBER('Trades'!G118)),'Trades'!G118&lt;=0)),"Indique un precio positivo o deje la celda vacía",IF(AND('Trades'!H118&lt;&gt;"",OR(NOT(ISNUMBER('Trades'!H118)),'Trades'!H118&lt;=0)),"Indique un precio positivo o deje la celda vacía","")))))))))))))))))))))))))))))))))))</x:f>
      </x:c>
      <x:c r="D118" s="31"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d",ROUND(SUMIFS('Exits'!$I$9:$I$608,'Exits'!$B$9:$B$608,'Trades'!A118),8)))</x:f>
      </x:c>
      <x:c r="E118" s="32"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d",IF(OR(O118=0,COUNTIFS('Exits'!$B$9:$B$608,'Trades'!A118,'Exits'!$G$9:$G$608,-1)&gt;0),"n/d",_xlfn.MAXIFS('Exits'!$C$9:$C$608,'Exits'!$B$9:$B$608,'Trades'!A118))))</x:f>
      </x:c>
      <x:c r="F118" s="30"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n/d",IF(AND(O118&gt;0,SUMIFS('Exits'!$J$9:$J$608,'Exits'!$B$9:$B$608,'Trades'!A118)=O118),ROUND(SUMIFS('Exits'!$F$9:$F$608,'Exits'!$B$9:$B$608,'Trades'!A118),2),"n/d")))</x:f>
      </x:c>
      <x:c r="G118" s="30" t="str">
        <x:f>IF(P118=0,"",IF(K118&lt;&gt;1,"n/d",IF('Trades'!J118="NET",'Trades'!L118,ROUND(F118-'Trades'!M118-'Trades'!N118+'Trades'!O118,2))))</x:f>
      </x:c>
      <x:c r="H118" s="31" t="str">
        <x:f>IF(P118=0,"",IF(N118=1,G118/'Trades'!P118,"n/d"))</x:f>
      </x:c>
      <x:c r="I118" s="33" t="str">
        <x:f>IF(P118=0,"",IF(K118&lt;&gt;1,"Posición sin completar",IF(NOT(ISNUMBER('Trades'!P118)),"Riesgo ausente o no válido: positivo, ≤ 1.000.000.000 y hasta 2 decimales.",IF(OR('Trades'!P118&lt;=0,'Trades'!P118&gt;1000000000,ROUND('Trades'!P118,2)&lt;&gt;'Trades'!P118),"Riesgo ausente o no válido: positivo, ≤ 1.000.000.000 y hasta 2 decimales.",IF(AND('Trades'!Q118&lt;&gt;"PRICE",'Trades'!Q118&lt;&gt;"ALL_IN"),"Elija PRICE o ALL_IN",IF('Trades'!Q118&lt;&gt;'Summary'!$K$4,"Otra base seleccionada","Registrado"))))))</x:f>
      </x:c>
      <x:c r="J118" s="33" t="str">
        <x:f>IF(P118=0,"",IF('Summary'!$H$6="Revise las fechas del filtro","Revise las fechas del filtro",IF(L118=1,"Incluida",IF(K118=1,"Fuera del período","No incluida"))))</x:f>
      </x:c>
      <x:c r="K118" s="29" t="n">
        <x:f>IF(P118=0,0,IF('Trades'!I118="UNSUPPORTED",4,IF(C118&lt;&gt;"",3,IF('Trades'!I118="OPEN",2,1))))</x:f>
        <x:v>0</x:v>
      </x:c>
      <x:c r="L118" s="29" t="n">
        <x:f>IF(OR(K118&lt;&gt;1,'Summary'!$H$6="Revise las fechas del filtro"),0,IF(AND(OR('Summary'!$B$6="",E118&gt;='Summary'!$B$6),OR('Summary'!$E$6="",E118&lt;'Summary'!$E$6+1)),1,0))</x:f>
        <x:v>0</x:v>
      </x:c>
      <x:c r="M118" s="29" t="n">
        <x:f>IF(AND(L118=1,N118=1,'Trades'!Q118='Summary'!$K$4),1,0)</x:f>
        <x:v>0</x:v>
      </x:c>
      <x:c r="N118" s="29" t="n">
        <x:f>IF(K118&lt;&gt;1,0,IF(NOT(ISNUMBER('Trades'!P118)),0,IF(AND('Trades'!P118&gt;0,'Trades'!P118&lt;=1000000000,ROUND('Trades'!P118,2)='Trades'!P118,OR('Trades'!Q118="PRICE",'Trades'!Q118="ALL_IN")),1,0)))</x:f>
        <x:v>0</x:v>
      </x:c>
      <x:c r="O118" s="29" t="n">
        <x:f>IF(P118=0,0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0,COUNTIFS('Exits'!$B$9:$B$608,'Trades'!A118,'Exits'!$K$9:$K$608,1)))</x:f>
        <x:v>0</x:v>
      </x:c>
      <x:c r="P118" s="29" t="n">
        <x:f>IF(COUNTA('Trades'!A118:I118,'Trades'!K118:T118)=0,0,1)</x:f>
        <x:v>0</x:v>
      </x:c>
    </x:row>
    <x:row r="119" ht="52" customHeight="1">
      <x:c r="A119" s="29" t="str">
        <x:f>IF(P119=0,"",IF('Trades'!A119="","[Trades "&amp;ROW()&amp;"]",'Trades'!A119))</x:f>
      </x:c>
      <x:c r="B119" s="33" t="str">
        <x:f>IF(K119=0,"",CHOOSE(K119,"Completa","Abierta","Incompleta / no válida","No admitida"))</x:f>
      </x:c>
      <x:c r="C119" s="33" t="str">
        <x:f>IF(P119=0,"",IF('Trades'!I119="UNSUPPORTED","No se admiten aumentos ni inversiones de posición",IF('Trades'!A119="","Introduzca el ID de operación",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ID: texto que empiece por A–Z, hasta 64 caracteres; sin *, ?, ~, =, &lt; ni &gt;. Ejemplo: T-001.",IF(COUNTIFS('Trades'!$A$9:$A$208,'Trades'!A119)&lt;&gt;1,"ID de operación duplicado",IF('Trades'!B119="","Indique el instrumento",IF(AND('Trades'!C119&lt;&gt;"LONG",'Trades'!C119&lt;&gt;"SHORT"),"Elija LONG o SHORT",IF(NOT(ISNUMBER('Trades'!D119)),"Introduzca una fecha y hora de apertura válidas",IF(OR('Trades'!D119&lt;1,'Trades'!D119&gt;2958465),"Introduzca una fecha y hora de apertura válidas",IF(NOT(ISNUMBER('Trades'!E119)),"Indique una cantidad inicial positiva",IF(OR('Trades'!E119&lt;=0,'Trades'!E119&gt;1000000,ROUND('Trades'!E119,8)&lt;&gt;'Trades'!E119),"Indique una cantidad inicial positiva",IF('Trades'!F119="","Indique la unidad de cantidad",IF(AND('Trades'!I119&lt;&gt;"OPEN",'Trades'!I119&lt;&gt;"CLOSED"),"Elija OPEN o CLOSED",IF(AND('Trades'!J119&lt;&gt;"NET",'Trades'!J119&lt;&gt;"GROSS"),"Elija NET o GROSS",IF(COUNTIFS('Exits'!$B$9:$B$608,'Trades'!A119,'Exits'!$G$9:$G$608,-1)&gt;0,"Revise las salidas vinculadas",IF(D119&gt;'Trades'!E119,"La cantidad cerrada supera la inicial",IF(AND('Trades'!I119="OPEN",D119='Trades'!E119),"OPEN contradice un saldo de cantidad nulo",IF('Trades'!I119="OPEN","",IF(O119=0,"Añada un cierre en Exits",IF(D119&lt;&gt;'Trades'!E119,"CLOSED requiere cerrar toda la cantidad",IF(AND('Trades'!J119="NET",NOT(ISNUMBER('Trades'!L119))),"Introduzca el neto conciliado de toda la posición",IF(AND('Trades'!J119="NET",'Trades'!K119&lt;&gt;"YES"),"Confirme que el neto abarca toda la posición",IF(IF('Trades'!J119="NET",IF('Trades'!M119="",FALSE,IF(NOT(ISNUMBER('Trades'!M119)),TRUE,OR('Trades'!M119&lt;0,'Trades'!M119&gt;1000000000,ROUND('Trades'!M119,2)&lt;&gt;'Trades'!M119))),FALSE),"Importes: hasta 2 decimales; valor absoluto de entrada ≤ 1.000.000.000.",IF(IF('Trades'!J119="NET",IF('Trades'!N119="",FALSE,IF(NOT(ISNUMBER('Trades'!N119)),TRUE,OR('Trades'!N119&lt;0,'Trades'!N119&gt;1000000000,ROUND('Trades'!N119,2)&lt;&gt;'Trades'!N119))),FALSE),"Importes: hasta 2 decimales; valor absoluto de entrada ≤ 1.000.000.000.",IF(IF('Trades'!J119="NET",IF('Trades'!O119="",FALSE,IF(NOT(ISNUMBER('Trades'!O119)),TRUE,OR(ABS('Trades'!O119)&gt;1000000000,ROUND('Trades'!O119,2)&lt;&gt;'Trades'!O119))),FALSE),"Importes: hasta 2 decimales; valor absoluto de entrada ≤ 1.000.000.000.",IF(AND('Trades'!J119="GROSS",NOT(ISNUMBER('Trades'!M119))),"Indique la comisión, incluso si es cero",IF(AND('Trades'!J119="GROSS",'Trades'!M119&lt;0),"La comisión no puede ser negativa",IF(AND('Trades'!J119="GROSS",NOT(ISNUMBER('Trades'!N119))),"Indique otros cargos, incluso si son cero",IF(AND('Trades'!J119="GROSS",'Trades'!N119&lt;0),"Los cargos no pueden ser negativos",IF(AND('Trades'!J119="GROSS",NOT(ISNUMBER('Trades'!O119))),"Indique la financiación con signo, incluido cero",IF(AND('Trades'!J119="GROSS",NOT(ISNUMBER(F119))),"Indique el P&amp;L bruto de cada salida",IF(IF('Trades'!J119="NET",OR(ABS('Trades'!L119)&gt;1000000000,ROUND('Trades'!L119,2)&lt;&gt;'Trades'!L119),FALSE),"Importes: hasta 2 decimales; valor absoluto de entrada ≤ 1.000.000.000.",IF(IF('Trades'!J119="GROSS",OR(ABS('Trades'!M119)&gt;1000000000,ABS('Trades'!N119)&gt;1000000000,ABS('Trades'!O119)&gt;1000000000,ROUND('Trades'!M119,2)&lt;&gt;'Trades'!M119,ROUND('Trades'!N119,2)&lt;&gt;'Trades'!N119,ROUND('Trades'!O119,2)&lt;&gt;'Trades'!O119),FALSE),"Importes: hasta 2 decimales; valor absoluto de entrada ≤ 1.000.000.000.",IF(AND('Trades'!G119&lt;&gt;"",OR(NOT(ISNUMBER('Trades'!G119)),'Trades'!G119&lt;=0)),"Indique un precio positivo o deje la celda vacía",IF(AND('Trades'!H119&lt;&gt;"",OR(NOT(ISNUMBER('Trades'!H119)),'Trades'!H119&lt;=0)),"Indique un precio positivo o deje la celda vacía","")))))))))))))))))))))))))))))))))))</x:f>
      </x:c>
      <x:c r="D119" s="31"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d",ROUND(SUMIFS('Exits'!$I$9:$I$608,'Exits'!$B$9:$B$608,'Trades'!A119),8)))</x:f>
      </x:c>
      <x:c r="E119" s="32"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d",IF(OR(O119=0,COUNTIFS('Exits'!$B$9:$B$608,'Trades'!A119,'Exits'!$G$9:$G$608,-1)&gt;0),"n/d",_xlfn.MAXIFS('Exits'!$C$9:$C$608,'Exits'!$B$9:$B$608,'Trades'!A119))))</x:f>
      </x:c>
      <x:c r="F119" s="30"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n/d",IF(AND(O119&gt;0,SUMIFS('Exits'!$J$9:$J$608,'Exits'!$B$9:$B$608,'Trades'!A119)=O119),ROUND(SUMIFS('Exits'!$F$9:$F$608,'Exits'!$B$9:$B$608,'Trades'!A119),2),"n/d")))</x:f>
      </x:c>
      <x:c r="G119" s="30" t="str">
        <x:f>IF(P119=0,"",IF(K119&lt;&gt;1,"n/d",IF('Trades'!J119="NET",'Trades'!L119,ROUND(F119-'Trades'!M119-'Trades'!N119+'Trades'!O119,2))))</x:f>
      </x:c>
      <x:c r="H119" s="31" t="str">
        <x:f>IF(P119=0,"",IF(N119=1,G119/'Trades'!P119,"n/d"))</x:f>
      </x:c>
      <x:c r="I119" s="33" t="str">
        <x:f>IF(P119=0,"",IF(K119&lt;&gt;1,"Posición sin completar",IF(NOT(ISNUMBER('Trades'!P119)),"Riesgo ausente o no válido: positivo, ≤ 1.000.000.000 y hasta 2 decimales.",IF(OR('Trades'!P119&lt;=0,'Trades'!P119&gt;1000000000,ROUND('Trades'!P119,2)&lt;&gt;'Trades'!P119),"Riesgo ausente o no válido: positivo, ≤ 1.000.000.000 y hasta 2 decimales.",IF(AND('Trades'!Q119&lt;&gt;"PRICE",'Trades'!Q119&lt;&gt;"ALL_IN"),"Elija PRICE o ALL_IN",IF('Trades'!Q119&lt;&gt;'Summary'!$K$4,"Otra base seleccionada","Registrado"))))))</x:f>
      </x:c>
      <x:c r="J119" s="33" t="str">
        <x:f>IF(P119=0,"",IF('Summary'!$H$6="Revise las fechas del filtro","Revise las fechas del filtro",IF(L119=1,"Incluida",IF(K119=1,"Fuera del período","No incluida"))))</x:f>
      </x:c>
      <x:c r="K119" s="29" t="n">
        <x:f>IF(P119=0,0,IF('Trades'!I119="UNSUPPORTED",4,IF(C119&lt;&gt;"",3,IF('Trades'!I119="OPEN",2,1))))</x:f>
        <x:v>0</x:v>
      </x:c>
      <x:c r="L119" s="29" t="n">
        <x:f>IF(OR(K119&lt;&gt;1,'Summary'!$H$6="Revise las fechas del filtro"),0,IF(AND(OR('Summary'!$B$6="",E119&gt;='Summary'!$B$6),OR('Summary'!$E$6="",E119&lt;'Summary'!$E$6+1)),1,0))</x:f>
        <x:v>0</x:v>
      </x:c>
      <x:c r="M119" s="29" t="n">
        <x:f>IF(AND(L119=1,N119=1,'Trades'!Q119='Summary'!$K$4),1,0)</x:f>
        <x:v>0</x:v>
      </x:c>
      <x:c r="N119" s="29" t="n">
        <x:f>IF(K119&lt;&gt;1,0,IF(NOT(ISNUMBER('Trades'!P119)),0,IF(AND('Trades'!P119&gt;0,'Trades'!P119&lt;=1000000000,ROUND('Trades'!P119,2)='Trades'!P119,OR('Trades'!Q119="PRICE",'Trades'!Q119="ALL_IN")),1,0)))</x:f>
        <x:v>0</x:v>
      </x:c>
      <x:c r="O119" s="29" t="n">
        <x:f>IF(P119=0,0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0,COUNTIFS('Exits'!$B$9:$B$608,'Trades'!A119,'Exits'!$K$9:$K$608,1)))</x:f>
        <x:v>0</x:v>
      </x:c>
      <x:c r="P119" s="29" t="n">
        <x:f>IF(COUNTA('Trades'!A119:I119,'Trades'!K119:T119)=0,0,1)</x:f>
        <x:v>0</x:v>
      </x:c>
    </x:row>
    <x:row r="120" ht="52" customHeight="1">
      <x:c r="A120" s="29" t="str">
        <x:f>IF(P120=0,"",IF('Trades'!A120="","[Trades "&amp;ROW()&amp;"]",'Trades'!A120))</x:f>
      </x:c>
      <x:c r="B120" s="33" t="str">
        <x:f>IF(K120=0,"",CHOOSE(K120,"Completa","Abierta","Incompleta / no válida","No admitida"))</x:f>
      </x:c>
      <x:c r="C120" s="33" t="str">
        <x:f>IF(P120=0,"",IF('Trades'!I120="UNSUPPORTED","No se admiten aumentos ni inversiones de posición",IF('Trades'!A120="","Introduzca el ID de operación",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ID: texto que empiece por A–Z, hasta 64 caracteres; sin *, ?, ~, =, &lt; ni &gt;. Ejemplo: T-001.",IF(COUNTIFS('Trades'!$A$9:$A$208,'Trades'!A120)&lt;&gt;1,"ID de operación duplicado",IF('Trades'!B120="","Indique el instrumento",IF(AND('Trades'!C120&lt;&gt;"LONG",'Trades'!C120&lt;&gt;"SHORT"),"Elija LONG o SHORT",IF(NOT(ISNUMBER('Trades'!D120)),"Introduzca una fecha y hora de apertura válidas",IF(OR('Trades'!D120&lt;1,'Trades'!D120&gt;2958465),"Introduzca una fecha y hora de apertura válidas",IF(NOT(ISNUMBER('Trades'!E120)),"Indique una cantidad inicial positiva",IF(OR('Trades'!E120&lt;=0,'Trades'!E120&gt;1000000,ROUND('Trades'!E120,8)&lt;&gt;'Trades'!E120),"Indique una cantidad inicial positiva",IF('Trades'!F120="","Indique la unidad de cantidad",IF(AND('Trades'!I120&lt;&gt;"OPEN",'Trades'!I120&lt;&gt;"CLOSED"),"Elija OPEN o CLOSED",IF(AND('Trades'!J120&lt;&gt;"NET",'Trades'!J120&lt;&gt;"GROSS"),"Elija NET o GROSS",IF(COUNTIFS('Exits'!$B$9:$B$608,'Trades'!A120,'Exits'!$G$9:$G$608,-1)&gt;0,"Revise las salidas vinculadas",IF(D120&gt;'Trades'!E120,"La cantidad cerrada supera la inicial",IF(AND('Trades'!I120="OPEN",D120='Trades'!E120),"OPEN contradice un saldo de cantidad nulo",IF('Trades'!I120="OPEN","",IF(O120=0,"Añada un cierre en Exits",IF(D120&lt;&gt;'Trades'!E120,"CLOSED requiere cerrar toda la cantidad",IF(AND('Trades'!J120="NET",NOT(ISNUMBER('Trades'!L120))),"Introduzca el neto conciliado de toda la posición",IF(AND('Trades'!J120="NET",'Trades'!K120&lt;&gt;"YES"),"Confirme que el neto abarca toda la posición",IF(IF('Trades'!J120="NET",IF('Trades'!M120="",FALSE,IF(NOT(ISNUMBER('Trades'!M120)),TRUE,OR('Trades'!M120&lt;0,'Trades'!M120&gt;1000000000,ROUND('Trades'!M120,2)&lt;&gt;'Trades'!M120))),FALSE),"Importes: hasta 2 decimales; valor absoluto de entrada ≤ 1.000.000.000.",IF(IF('Trades'!J120="NET",IF('Trades'!N120="",FALSE,IF(NOT(ISNUMBER('Trades'!N120)),TRUE,OR('Trades'!N120&lt;0,'Trades'!N120&gt;1000000000,ROUND('Trades'!N120,2)&lt;&gt;'Trades'!N120))),FALSE),"Importes: hasta 2 decimales; valor absoluto de entrada ≤ 1.000.000.000.",IF(IF('Trades'!J120="NET",IF('Trades'!O120="",FALSE,IF(NOT(ISNUMBER('Trades'!O120)),TRUE,OR(ABS('Trades'!O120)&gt;1000000000,ROUND('Trades'!O120,2)&lt;&gt;'Trades'!O120))),FALSE),"Importes: hasta 2 decimales; valor absoluto de entrada ≤ 1.000.000.000.",IF(AND('Trades'!J120="GROSS",NOT(ISNUMBER('Trades'!M120))),"Indique la comisión, incluso si es cero",IF(AND('Trades'!J120="GROSS",'Trades'!M120&lt;0),"La comisión no puede ser negativa",IF(AND('Trades'!J120="GROSS",NOT(ISNUMBER('Trades'!N120))),"Indique otros cargos, incluso si son cero",IF(AND('Trades'!J120="GROSS",'Trades'!N120&lt;0),"Los cargos no pueden ser negativos",IF(AND('Trades'!J120="GROSS",NOT(ISNUMBER('Trades'!O120))),"Indique la financiación con signo, incluido cero",IF(AND('Trades'!J120="GROSS",NOT(ISNUMBER(F120))),"Indique el P&amp;L bruto de cada salida",IF(IF('Trades'!J120="NET",OR(ABS('Trades'!L120)&gt;1000000000,ROUND('Trades'!L120,2)&lt;&gt;'Trades'!L120),FALSE),"Importes: hasta 2 decimales; valor absoluto de entrada ≤ 1.000.000.000.",IF(IF('Trades'!J120="GROSS",OR(ABS('Trades'!M120)&gt;1000000000,ABS('Trades'!N120)&gt;1000000000,ABS('Trades'!O120)&gt;1000000000,ROUND('Trades'!M120,2)&lt;&gt;'Trades'!M120,ROUND('Trades'!N120,2)&lt;&gt;'Trades'!N120,ROUND('Trades'!O120,2)&lt;&gt;'Trades'!O120),FALSE),"Importes: hasta 2 decimales; valor absoluto de entrada ≤ 1.000.000.000.",IF(AND('Trades'!G120&lt;&gt;"",OR(NOT(ISNUMBER('Trades'!G120)),'Trades'!G120&lt;=0)),"Indique un precio positivo o deje la celda vacía",IF(AND('Trades'!H120&lt;&gt;"",OR(NOT(ISNUMBER('Trades'!H120)),'Trades'!H120&lt;=0)),"Indique un precio positivo o deje la celda vacía","")))))))))))))))))))))))))))))))))))</x:f>
      </x:c>
      <x:c r="D120" s="31"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d",ROUND(SUMIFS('Exits'!$I$9:$I$608,'Exits'!$B$9:$B$608,'Trades'!A120),8)))</x:f>
      </x:c>
      <x:c r="E120" s="32"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d",IF(OR(O120=0,COUNTIFS('Exits'!$B$9:$B$608,'Trades'!A120,'Exits'!$G$9:$G$608,-1)&gt;0),"n/d",_xlfn.MAXIFS('Exits'!$C$9:$C$608,'Exits'!$B$9:$B$608,'Trades'!A120))))</x:f>
      </x:c>
      <x:c r="F120" s="30"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n/d",IF(AND(O120&gt;0,SUMIFS('Exits'!$J$9:$J$608,'Exits'!$B$9:$B$608,'Trades'!A120)=O120),ROUND(SUMIFS('Exits'!$F$9:$F$608,'Exits'!$B$9:$B$608,'Trades'!A120),2),"n/d")))</x:f>
      </x:c>
      <x:c r="G120" s="30" t="str">
        <x:f>IF(P120=0,"",IF(K120&lt;&gt;1,"n/d",IF('Trades'!J120="NET",'Trades'!L120,ROUND(F120-'Trades'!M120-'Trades'!N120+'Trades'!O120,2))))</x:f>
      </x:c>
      <x:c r="H120" s="31" t="str">
        <x:f>IF(P120=0,"",IF(N120=1,G120/'Trades'!P120,"n/d"))</x:f>
      </x:c>
      <x:c r="I120" s="33" t="str">
        <x:f>IF(P120=0,"",IF(K120&lt;&gt;1,"Posición sin completar",IF(NOT(ISNUMBER('Trades'!P120)),"Riesgo ausente o no válido: positivo, ≤ 1.000.000.000 y hasta 2 decimales.",IF(OR('Trades'!P120&lt;=0,'Trades'!P120&gt;1000000000,ROUND('Trades'!P120,2)&lt;&gt;'Trades'!P120),"Riesgo ausente o no válido: positivo, ≤ 1.000.000.000 y hasta 2 decimales.",IF(AND('Trades'!Q120&lt;&gt;"PRICE",'Trades'!Q120&lt;&gt;"ALL_IN"),"Elija PRICE o ALL_IN",IF('Trades'!Q120&lt;&gt;'Summary'!$K$4,"Otra base seleccionada","Registrado"))))))</x:f>
      </x:c>
      <x:c r="J120" s="33" t="str">
        <x:f>IF(P120=0,"",IF('Summary'!$H$6="Revise las fechas del filtro","Revise las fechas del filtro",IF(L120=1,"Incluida",IF(K120=1,"Fuera del período","No incluida"))))</x:f>
      </x:c>
      <x:c r="K120" s="29" t="n">
        <x:f>IF(P120=0,0,IF('Trades'!I120="UNSUPPORTED",4,IF(C120&lt;&gt;"",3,IF('Trades'!I120="OPEN",2,1))))</x:f>
        <x:v>0</x:v>
      </x:c>
      <x:c r="L120" s="29" t="n">
        <x:f>IF(OR(K120&lt;&gt;1,'Summary'!$H$6="Revise las fechas del filtro"),0,IF(AND(OR('Summary'!$B$6="",E120&gt;='Summary'!$B$6),OR('Summary'!$E$6="",E120&lt;'Summary'!$E$6+1)),1,0))</x:f>
        <x:v>0</x:v>
      </x:c>
      <x:c r="M120" s="29" t="n">
        <x:f>IF(AND(L120=1,N120=1,'Trades'!Q120='Summary'!$K$4),1,0)</x:f>
        <x:v>0</x:v>
      </x:c>
      <x:c r="N120" s="29" t="n">
        <x:f>IF(K120&lt;&gt;1,0,IF(NOT(ISNUMBER('Trades'!P120)),0,IF(AND('Trades'!P120&gt;0,'Trades'!P120&lt;=1000000000,ROUND('Trades'!P120,2)='Trades'!P120,OR('Trades'!Q120="PRICE",'Trades'!Q120="ALL_IN")),1,0)))</x:f>
        <x:v>0</x:v>
      </x:c>
      <x:c r="O120" s="29" t="n">
        <x:f>IF(P120=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0,COUNTIFS('Exits'!$B$9:$B$608,'Trades'!A120,'Exits'!$K$9:$K$608,1)))</x:f>
        <x:v>0</x:v>
      </x:c>
      <x:c r="P120" s="29" t="n">
        <x:f>IF(COUNTA('Trades'!A120:I120,'Trades'!K120:T120)=0,0,1)</x:f>
        <x:v>0</x:v>
      </x:c>
    </x:row>
    <x:row r="121" ht="52" customHeight="1">
      <x:c r="A121" s="29" t="str">
        <x:f>IF(P121=0,"",IF('Trades'!A121="","[Trades "&amp;ROW()&amp;"]",'Trades'!A121))</x:f>
      </x:c>
      <x:c r="B121" s="33" t="str">
        <x:f>IF(K121=0,"",CHOOSE(K121,"Completa","Abierta","Incompleta / no válida","No admitida"))</x:f>
      </x:c>
      <x:c r="C121" s="33" t="str">
        <x:f>IF(P121=0,"",IF('Trades'!I121="UNSUPPORTED","No se admiten aumentos ni inversiones de posición",IF('Trades'!A121="","Introduzca el ID de operación",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ID: texto que empiece por A–Z, hasta 64 caracteres; sin *, ?, ~, =, &lt; ni &gt;. Ejemplo: T-001.",IF(COUNTIFS('Trades'!$A$9:$A$208,'Trades'!A121)&lt;&gt;1,"ID de operación duplicado",IF('Trades'!B121="","Indique el instrumento",IF(AND('Trades'!C121&lt;&gt;"LONG",'Trades'!C121&lt;&gt;"SHORT"),"Elija LONG o SHORT",IF(NOT(ISNUMBER('Trades'!D121)),"Introduzca una fecha y hora de apertura válidas",IF(OR('Trades'!D121&lt;1,'Trades'!D121&gt;2958465),"Introduzca una fecha y hora de apertura válidas",IF(NOT(ISNUMBER('Trades'!E121)),"Indique una cantidad inicial positiva",IF(OR('Trades'!E121&lt;=0,'Trades'!E121&gt;1000000,ROUND('Trades'!E121,8)&lt;&gt;'Trades'!E121),"Indique una cantidad inicial positiva",IF('Trades'!F121="","Indique la unidad de cantidad",IF(AND('Trades'!I121&lt;&gt;"OPEN",'Trades'!I121&lt;&gt;"CLOSED"),"Elija OPEN o CLOSED",IF(AND('Trades'!J121&lt;&gt;"NET",'Trades'!J121&lt;&gt;"GROSS"),"Elija NET o GROSS",IF(COUNTIFS('Exits'!$B$9:$B$608,'Trades'!A121,'Exits'!$G$9:$G$608,-1)&gt;0,"Revise las salidas vinculadas",IF(D121&gt;'Trades'!E121,"La cantidad cerrada supera la inicial",IF(AND('Trades'!I121="OPEN",D121='Trades'!E121),"OPEN contradice un saldo de cantidad nulo",IF('Trades'!I121="OPEN","",IF(O121=0,"Añada un cierre en Exits",IF(D121&lt;&gt;'Trades'!E121,"CLOSED requiere cerrar toda la cantidad",IF(AND('Trades'!J121="NET",NOT(ISNUMBER('Trades'!L121))),"Introduzca el neto conciliado de toda la posición",IF(AND('Trades'!J121="NET",'Trades'!K121&lt;&gt;"YES"),"Confirme que el neto abarca toda la posición",IF(IF('Trades'!J121="NET",IF('Trades'!M121="",FALSE,IF(NOT(ISNUMBER('Trades'!M121)),TRUE,OR('Trades'!M121&lt;0,'Trades'!M121&gt;1000000000,ROUND('Trades'!M121,2)&lt;&gt;'Trades'!M121))),FALSE),"Importes: hasta 2 decimales; valor absoluto de entrada ≤ 1.000.000.000.",IF(IF('Trades'!J121="NET",IF('Trades'!N121="",FALSE,IF(NOT(ISNUMBER('Trades'!N121)),TRUE,OR('Trades'!N121&lt;0,'Trades'!N121&gt;1000000000,ROUND('Trades'!N121,2)&lt;&gt;'Trades'!N121))),FALSE),"Importes: hasta 2 decimales; valor absoluto de entrada ≤ 1.000.000.000.",IF(IF('Trades'!J121="NET",IF('Trades'!O121="",FALSE,IF(NOT(ISNUMBER('Trades'!O121)),TRUE,OR(ABS('Trades'!O121)&gt;1000000000,ROUND('Trades'!O121,2)&lt;&gt;'Trades'!O121))),FALSE),"Importes: hasta 2 decimales; valor absoluto de entrada ≤ 1.000.000.000.",IF(AND('Trades'!J121="GROSS",NOT(ISNUMBER('Trades'!M121))),"Indique la comisión, incluso si es cero",IF(AND('Trades'!J121="GROSS",'Trades'!M121&lt;0),"La comisión no puede ser negativa",IF(AND('Trades'!J121="GROSS",NOT(ISNUMBER('Trades'!N121))),"Indique otros cargos, incluso si son cero",IF(AND('Trades'!J121="GROSS",'Trades'!N121&lt;0),"Los cargos no pueden ser negativos",IF(AND('Trades'!J121="GROSS",NOT(ISNUMBER('Trades'!O121))),"Indique la financiación con signo, incluido cero",IF(AND('Trades'!J121="GROSS",NOT(ISNUMBER(F121))),"Indique el P&amp;L bruto de cada salida",IF(IF('Trades'!J121="NET",OR(ABS('Trades'!L121)&gt;1000000000,ROUND('Trades'!L121,2)&lt;&gt;'Trades'!L121),FALSE),"Importes: hasta 2 decimales; valor absoluto de entrada ≤ 1.000.000.000.",IF(IF('Trades'!J121="GROSS",OR(ABS('Trades'!M121)&gt;1000000000,ABS('Trades'!N121)&gt;1000000000,ABS('Trades'!O121)&gt;1000000000,ROUND('Trades'!M121,2)&lt;&gt;'Trades'!M121,ROUND('Trades'!N121,2)&lt;&gt;'Trades'!N121,ROUND('Trades'!O121,2)&lt;&gt;'Trades'!O121),FALSE),"Importes: hasta 2 decimales; valor absoluto de entrada ≤ 1.000.000.000.",IF(AND('Trades'!G121&lt;&gt;"",OR(NOT(ISNUMBER('Trades'!G121)),'Trades'!G121&lt;=0)),"Indique un precio positivo o deje la celda vacía",IF(AND('Trades'!H121&lt;&gt;"",OR(NOT(ISNUMBER('Trades'!H121)),'Trades'!H121&lt;=0)),"Indique un precio positivo o deje la celda vacía","")))))))))))))))))))))))))))))))))))</x:f>
      </x:c>
      <x:c r="D121" s="31"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d",ROUND(SUMIFS('Exits'!$I$9:$I$608,'Exits'!$B$9:$B$608,'Trades'!A121),8)))</x:f>
      </x:c>
      <x:c r="E121" s="32"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d",IF(OR(O121=0,COUNTIFS('Exits'!$B$9:$B$608,'Trades'!A121,'Exits'!$G$9:$G$608,-1)&gt;0),"n/d",_xlfn.MAXIFS('Exits'!$C$9:$C$608,'Exits'!$B$9:$B$608,'Trades'!A121))))</x:f>
      </x:c>
      <x:c r="F121" s="30"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n/d",IF(AND(O121&gt;0,SUMIFS('Exits'!$J$9:$J$608,'Exits'!$B$9:$B$608,'Trades'!A121)=O121),ROUND(SUMIFS('Exits'!$F$9:$F$608,'Exits'!$B$9:$B$608,'Trades'!A121),2),"n/d")))</x:f>
      </x:c>
      <x:c r="G121" s="30" t="str">
        <x:f>IF(P121=0,"",IF(K121&lt;&gt;1,"n/d",IF('Trades'!J121="NET",'Trades'!L121,ROUND(F121-'Trades'!M121-'Trades'!N121+'Trades'!O121,2))))</x:f>
      </x:c>
      <x:c r="H121" s="31" t="str">
        <x:f>IF(P121=0,"",IF(N121=1,G121/'Trades'!P121,"n/d"))</x:f>
      </x:c>
      <x:c r="I121" s="33" t="str">
        <x:f>IF(P121=0,"",IF(K121&lt;&gt;1,"Posición sin completar",IF(NOT(ISNUMBER('Trades'!P121)),"Riesgo ausente o no válido: positivo, ≤ 1.000.000.000 y hasta 2 decimales.",IF(OR('Trades'!P121&lt;=0,'Trades'!P121&gt;1000000000,ROUND('Trades'!P121,2)&lt;&gt;'Trades'!P121),"Riesgo ausente o no válido: positivo, ≤ 1.000.000.000 y hasta 2 decimales.",IF(AND('Trades'!Q121&lt;&gt;"PRICE",'Trades'!Q121&lt;&gt;"ALL_IN"),"Elija PRICE o ALL_IN",IF('Trades'!Q121&lt;&gt;'Summary'!$K$4,"Otra base seleccionada","Registrado"))))))</x:f>
      </x:c>
      <x:c r="J121" s="33" t="str">
        <x:f>IF(P121=0,"",IF('Summary'!$H$6="Revise las fechas del filtro","Revise las fechas del filtro",IF(L121=1,"Incluida",IF(K121=1,"Fuera del período","No incluida"))))</x:f>
      </x:c>
      <x:c r="K121" s="29" t="n">
        <x:f>IF(P121=0,0,IF('Trades'!I121="UNSUPPORTED",4,IF(C121&lt;&gt;"",3,IF('Trades'!I121="OPEN",2,1))))</x:f>
        <x:v>0</x:v>
      </x:c>
      <x:c r="L121" s="29" t="n">
        <x:f>IF(OR(K121&lt;&gt;1,'Summary'!$H$6="Revise las fechas del filtro"),0,IF(AND(OR('Summary'!$B$6="",E121&gt;='Summary'!$B$6),OR('Summary'!$E$6="",E121&lt;'Summary'!$E$6+1)),1,0))</x:f>
        <x:v>0</x:v>
      </x:c>
      <x:c r="M121" s="29" t="n">
        <x:f>IF(AND(L121=1,N121=1,'Trades'!Q121='Summary'!$K$4),1,0)</x:f>
        <x:v>0</x:v>
      </x:c>
      <x:c r="N121" s="29" t="n">
        <x:f>IF(K121&lt;&gt;1,0,IF(NOT(ISNUMBER('Trades'!P121)),0,IF(AND('Trades'!P121&gt;0,'Trades'!P121&lt;=1000000000,ROUND('Trades'!P121,2)='Trades'!P121,OR('Trades'!Q121="PRICE",'Trades'!Q121="ALL_IN")),1,0)))</x:f>
        <x:v>0</x:v>
      </x:c>
      <x:c r="O121" s="29" t="n">
        <x:f>IF(P121=0,0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0,COUNTIFS('Exits'!$B$9:$B$608,'Trades'!A121,'Exits'!$K$9:$K$608,1)))</x:f>
        <x:v>0</x:v>
      </x:c>
      <x:c r="P121" s="29" t="n">
        <x:f>IF(COUNTA('Trades'!A121:I121,'Trades'!K121:T121)=0,0,1)</x:f>
        <x:v>0</x:v>
      </x:c>
    </x:row>
    <x:row r="122" ht="52" customHeight="1">
      <x:c r="A122" s="29" t="str">
        <x:f>IF(P122=0,"",IF('Trades'!A122="","[Trades "&amp;ROW()&amp;"]",'Trades'!A122))</x:f>
      </x:c>
      <x:c r="B122" s="33" t="str">
        <x:f>IF(K122=0,"",CHOOSE(K122,"Completa","Abierta","Incompleta / no válida","No admitida"))</x:f>
      </x:c>
      <x:c r="C122" s="33" t="str">
        <x:f>IF(P122=0,"",IF('Trades'!I122="UNSUPPORTED","No se admiten aumentos ni inversiones de posición",IF('Trades'!A122="","Introduzca el ID de operación",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ID: texto que empiece por A–Z, hasta 64 caracteres; sin *, ?, ~, =, &lt; ni &gt;. Ejemplo: T-001.",IF(COUNTIFS('Trades'!$A$9:$A$208,'Trades'!A122)&lt;&gt;1,"ID de operación duplicado",IF('Trades'!B122="","Indique el instrumento",IF(AND('Trades'!C122&lt;&gt;"LONG",'Trades'!C122&lt;&gt;"SHORT"),"Elija LONG o SHORT",IF(NOT(ISNUMBER('Trades'!D122)),"Introduzca una fecha y hora de apertura válidas",IF(OR('Trades'!D122&lt;1,'Trades'!D122&gt;2958465),"Introduzca una fecha y hora de apertura válidas",IF(NOT(ISNUMBER('Trades'!E122)),"Indique una cantidad inicial positiva",IF(OR('Trades'!E122&lt;=0,'Trades'!E122&gt;1000000,ROUND('Trades'!E122,8)&lt;&gt;'Trades'!E122),"Indique una cantidad inicial positiva",IF('Trades'!F122="","Indique la unidad de cantidad",IF(AND('Trades'!I122&lt;&gt;"OPEN",'Trades'!I122&lt;&gt;"CLOSED"),"Elija OPEN o CLOSED",IF(AND('Trades'!J122&lt;&gt;"NET",'Trades'!J122&lt;&gt;"GROSS"),"Elija NET o GROSS",IF(COUNTIFS('Exits'!$B$9:$B$608,'Trades'!A122,'Exits'!$G$9:$G$608,-1)&gt;0,"Revise las salidas vinculadas",IF(D122&gt;'Trades'!E122,"La cantidad cerrada supera la inicial",IF(AND('Trades'!I122="OPEN",D122='Trades'!E122),"OPEN contradice un saldo de cantidad nulo",IF('Trades'!I122="OPEN","",IF(O122=0,"Añada un cierre en Exits",IF(D122&lt;&gt;'Trades'!E122,"CLOSED requiere cerrar toda la cantidad",IF(AND('Trades'!J122="NET",NOT(ISNUMBER('Trades'!L122))),"Introduzca el neto conciliado de toda la posición",IF(AND('Trades'!J122="NET",'Trades'!K122&lt;&gt;"YES"),"Confirme que el neto abarca toda la posición",IF(IF('Trades'!J122="NET",IF('Trades'!M122="",FALSE,IF(NOT(ISNUMBER('Trades'!M122)),TRUE,OR('Trades'!M122&lt;0,'Trades'!M122&gt;1000000000,ROUND('Trades'!M122,2)&lt;&gt;'Trades'!M122))),FALSE),"Importes: hasta 2 decimales; valor absoluto de entrada ≤ 1.000.000.000.",IF(IF('Trades'!J122="NET",IF('Trades'!N122="",FALSE,IF(NOT(ISNUMBER('Trades'!N122)),TRUE,OR('Trades'!N122&lt;0,'Trades'!N122&gt;1000000000,ROUND('Trades'!N122,2)&lt;&gt;'Trades'!N122))),FALSE),"Importes: hasta 2 decimales; valor absoluto de entrada ≤ 1.000.000.000.",IF(IF('Trades'!J122="NET",IF('Trades'!O122="",FALSE,IF(NOT(ISNUMBER('Trades'!O122)),TRUE,OR(ABS('Trades'!O122)&gt;1000000000,ROUND('Trades'!O122,2)&lt;&gt;'Trades'!O122))),FALSE),"Importes: hasta 2 decimales; valor absoluto de entrada ≤ 1.000.000.000.",IF(AND('Trades'!J122="GROSS",NOT(ISNUMBER('Trades'!M122))),"Indique la comisión, incluso si es cero",IF(AND('Trades'!J122="GROSS",'Trades'!M122&lt;0),"La comisión no puede ser negativa",IF(AND('Trades'!J122="GROSS",NOT(ISNUMBER('Trades'!N122))),"Indique otros cargos, incluso si son cero",IF(AND('Trades'!J122="GROSS",'Trades'!N122&lt;0),"Los cargos no pueden ser negativos",IF(AND('Trades'!J122="GROSS",NOT(ISNUMBER('Trades'!O122))),"Indique la financiación con signo, incluido cero",IF(AND('Trades'!J122="GROSS",NOT(ISNUMBER(F122))),"Indique el P&amp;L bruto de cada salida",IF(IF('Trades'!J122="NET",OR(ABS('Trades'!L122)&gt;1000000000,ROUND('Trades'!L122,2)&lt;&gt;'Trades'!L122),FALSE),"Importes: hasta 2 decimales; valor absoluto de entrada ≤ 1.000.000.000.",IF(IF('Trades'!J122="GROSS",OR(ABS('Trades'!M122)&gt;1000000000,ABS('Trades'!N122)&gt;1000000000,ABS('Trades'!O122)&gt;1000000000,ROUND('Trades'!M122,2)&lt;&gt;'Trades'!M122,ROUND('Trades'!N122,2)&lt;&gt;'Trades'!N122,ROUND('Trades'!O122,2)&lt;&gt;'Trades'!O122),FALSE),"Importes: hasta 2 decimales; valor absoluto de entrada ≤ 1.000.000.000.",IF(AND('Trades'!G122&lt;&gt;"",OR(NOT(ISNUMBER('Trades'!G122)),'Trades'!G122&lt;=0)),"Indique un precio positivo o deje la celda vacía",IF(AND('Trades'!H122&lt;&gt;"",OR(NOT(ISNUMBER('Trades'!H122)),'Trades'!H122&lt;=0)),"Indique un precio positivo o deje la celda vacía","")))))))))))))))))))))))))))))))))))</x:f>
      </x:c>
      <x:c r="D122" s="31"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d",ROUND(SUMIFS('Exits'!$I$9:$I$608,'Exits'!$B$9:$B$608,'Trades'!A122),8)))</x:f>
      </x:c>
      <x:c r="E122" s="32"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d",IF(OR(O122=0,COUNTIFS('Exits'!$B$9:$B$608,'Trades'!A122,'Exits'!$G$9:$G$608,-1)&gt;0),"n/d",_xlfn.MAXIFS('Exits'!$C$9:$C$608,'Exits'!$B$9:$B$608,'Trades'!A122))))</x:f>
      </x:c>
      <x:c r="F122" s="30"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n/d",IF(AND(O122&gt;0,SUMIFS('Exits'!$J$9:$J$608,'Exits'!$B$9:$B$608,'Trades'!A122)=O122),ROUND(SUMIFS('Exits'!$F$9:$F$608,'Exits'!$B$9:$B$608,'Trades'!A122),2),"n/d")))</x:f>
      </x:c>
      <x:c r="G122" s="30" t="str">
        <x:f>IF(P122=0,"",IF(K122&lt;&gt;1,"n/d",IF('Trades'!J122="NET",'Trades'!L122,ROUND(F122-'Trades'!M122-'Trades'!N122+'Trades'!O122,2))))</x:f>
      </x:c>
      <x:c r="H122" s="31" t="str">
        <x:f>IF(P122=0,"",IF(N122=1,G122/'Trades'!P122,"n/d"))</x:f>
      </x:c>
      <x:c r="I122" s="33" t="str">
        <x:f>IF(P122=0,"",IF(K122&lt;&gt;1,"Posición sin completar",IF(NOT(ISNUMBER('Trades'!P122)),"Riesgo ausente o no válido: positivo, ≤ 1.000.000.000 y hasta 2 decimales.",IF(OR('Trades'!P122&lt;=0,'Trades'!P122&gt;1000000000,ROUND('Trades'!P122,2)&lt;&gt;'Trades'!P122),"Riesgo ausente o no válido: positivo, ≤ 1.000.000.000 y hasta 2 decimales.",IF(AND('Trades'!Q122&lt;&gt;"PRICE",'Trades'!Q122&lt;&gt;"ALL_IN"),"Elija PRICE o ALL_IN",IF('Trades'!Q122&lt;&gt;'Summary'!$K$4,"Otra base seleccionada","Registrado"))))))</x:f>
      </x:c>
      <x:c r="J122" s="33" t="str">
        <x:f>IF(P122=0,"",IF('Summary'!$H$6="Revise las fechas del filtro","Revise las fechas del filtro",IF(L122=1,"Incluida",IF(K122=1,"Fuera del período","No incluida"))))</x:f>
      </x:c>
      <x:c r="K122" s="29" t="n">
        <x:f>IF(P122=0,0,IF('Trades'!I122="UNSUPPORTED",4,IF(C122&lt;&gt;"",3,IF('Trades'!I122="OPEN",2,1))))</x:f>
        <x:v>0</x:v>
      </x:c>
      <x:c r="L122" s="29" t="n">
        <x:f>IF(OR(K122&lt;&gt;1,'Summary'!$H$6="Revise las fechas del filtro"),0,IF(AND(OR('Summary'!$B$6="",E122&gt;='Summary'!$B$6),OR('Summary'!$E$6="",E122&lt;'Summary'!$E$6+1)),1,0))</x:f>
        <x:v>0</x:v>
      </x:c>
      <x:c r="M122" s="29" t="n">
        <x:f>IF(AND(L122=1,N122=1,'Trades'!Q122='Summary'!$K$4),1,0)</x:f>
        <x:v>0</x:v>
      </x:c>
      <x:c r="N122" s="29" t="n">
        <x:f>IF(K122&lt;&gt;1,0,IF(NOT(ISNUMBER('Trades'!P122)),0,IF(AND('Trades'!P122&gt;0,'Trades'!P122&lt;=1000000000,ROUND('Trades'!P122,2)='Trades'!P122,OR('Trades'!Q122="PRICE",'Trades'!Q122="ALL_IN")),1,0)))</x:f>
        <x:v>0</x:v>
      </x:c>
      <x:c r="O122" s="29" t="n">
        <x:f>IF(P122=0,0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0,COUNTIFS('Exits'!$B$9:$B$608,'Trades'!A122,'Exits'!$K$9:$K$608,1)))</x:f>
        <x:v>0</x:v>
      </x:c>
      <x:c r="P122" s="29" t="n">
        <x:f>IF(COUNTA('Trades'!A122:I122,'Trades'!K122:T122)=0,0,1)</x:f>
        <x:v>0</x:v>
      </x:c>
    </x:row>
    <x:row r="123" ht="52" customHeight="1">
      <x:c r="A123" s="29" t="str">
        <x:f>IF(P123=0,"",IF('Trades'!A123="","[Trades "&amp;ROW()&amp;"]",'Trades'!A123))</x:f>
      </x:c>
      <x:c r="B123" s="33" t="str">
        <x:f>IF(K123=0,"",CHOOSE(K123,"Completa","Abierta","Incompleta / no válida","No admitida"))</x:f>
      </x:c>
      <x:c r="C123" s="33" t="str">
        <x:f>IF(P123=0,"",IF('Trades'!I123="UNSUPPORTED","No se admiten aumentos ni inversiones de posición",IF('Trades'!A123="","Introduzca el ID de operación",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ID: texto que empiece por A–Z, hasta 64 caracteres; sin *, ?, ~, =, &lt; ni &gt;. Ejemplo: T-001.",IF(COUNTIFS('Trades'!$A$9:$A$208,'Trades'!A123)&lt;&gt;1,"ID de operación duplicado",IF('Trades'!B123="","Indique el instrumento",IF(AND('Trades'!C123&lt;&gt;"LONG",'Trades'!C123&lt;&gt;"SHORT"),"Elija LONG o SHORT",IF(NOT(ISNUMBER('Trades'!D123)),"Introduzca una fecha y hora de apertura válidas",IF(OR('Trades'!D123&lt;1,'Trades'!D123&gt;2958465),"Introduzca una fecha y hora de apertura válidas",IF(NOT(ISNUMBER('Trades'!E123)),"Indique una cantidad inicial positiva",IF(OR('Trades'!E123&lt;=0,'Trades'!E123&gt;1000000,ROUND('Trades'!E123,8)&lt;&gt;'Trades'!E123),"Indique una cantidad inicial positiva",IF('Trades'!F123="","Indique la unidad de cantidad",IF(AND('Trades'!I123&lt;&gt;"OPEN",'Trades'!I123&lt;&gt;"CLOSED"),"Elija OPEN o CLOSED",IF(AND('Trades'!J123&lt;&gt;"NET",'Trades'!J123&lt;&gt;"GROSS"),"Elija NET o GROSS",IF(COUNTIFS('Exits'!$B$9:$B$608,'Trades'!A123,'Exits'!$G$9:$G$608,-1)&gt;0,"Revise las salidas vinculadas",IF(D123&gt;'Trades'!E123,"La cantidad cerrada supera la inicial",IF(AND('Trades'!I123="OPEN",D123='Trades'!E123),"OPEN contradice un saldo de cantidad nulo",IF('Trades'!I123="OPEN","",IF(O123=0,"Añada un cierre en Exits",IF(D123&lt;&gt;'Trades'!E123,"CLOSED requiere cerrar toda la cantidad",IF(AND('Trades'!J123="NET",NOT(ISNUMBER('Trades'!L123))),"Introduzca el neto conciliado de toda la posición",IF(AND('Trades'!J123="NET",'Trades'!K123&lt;&gt;"YES"),"Confirme que el neto abarca toda la posición",IF(IF('Trades'!J123="NET",IF('Trades'!M123="",FALSE,IF(NOT(ISNUMBER('Trades'!M123)),TRUE,OR('Trades'!M123&lt;0,'Trades'!M123&gt;1000000000,ROUND('Trades'!M123,2)&lt;&gt;'Trades'!M123))),FALSE),"Importes: hasta 2 decimales; valor absoluto de entrada ≤ 1.000.000.000.",IF(IF('Trades'!J123="NET",IF('Trades'!N123="",FALSE,IF(NOT(ISNUMBER('Trades'!N123)),TRUE,OR('Trades'!N123&lt;0,'Trades'!N123&gt;1000000000,ROUND('Trades'!N123,2)&lt;&gt;'Trades'!N123))),FALSE),"Importes: hasta 2 decimales; valor absoluto de entrada ≤ 1.000.000.000.",IF(IF('Trades'!J123="NET",IF('Trades'!O123="",FALSE,IF(NOT(ISNUMBER('Trades'!O123)),TRUE,OR(ABS('Trades'!O123)&gt;1000000000,ROUND('Trades'!O123,2)&lt;&gt;'Trades'!O123))),FALSE),"Importes: hasta 2 decimales; valor absoluto de entrada ≤ 1.000.000.000.",IF(AND('Trades'!J123="GROSS",NOT(ISNUMBER('Trades'!M123))),"Indique la comisión, incluso si es cero",IF(AND('Trades'!J123="GROSS",'Trades'!M123&lt;0),"La comisión no puede ser negativa",IF(AND('Trades'!J123="GROSS",NOT(ISNUMBER('Trades'!N123))),"Indique otros cargos, incluso si son cero",IF(AND('Trades'!J123="GROSS",'Trades'!N123&lt;0),"Los cargos no pueden ser negativos",IF(AND('Trades'!J123="GROSS",NOT(ISNUMBER('Trades'!O123))),"Indique la financiación con signo, incluido cero",IF(AND('Trades'!J123="GROSS",NOT(ISNUMBER(F123))),"Indique el P&amp;L bruto de cada salida",IF(IF('Trades'!J123="NET",OR(ABS('Trades'!L123)&gt;1000000000,ROUND('Trades'!L123,2)&lt;&gt;'Trades'!L123),FALSE),"Importes: hasta 2 decimales; valor absoluto de entrada ≤ 1.000.000.000.",IF(IF('Trades'!J123="GROSS",OR(ABS('Trades'!M123)&gt;1000000000,ABS('Trades'!N123)&gt;1000000000,ABS('Trades'!O123)&gt;1000000000,ROUND('Trades'!M123,2)&lt;&gt;'Trades'!M123,ROUND('Trades'!N123,2)&lt;&gt;'Trades'!N123,ROUND('Trades'!O123,2)&lt;&gt;'Trades'!O123),FALSE),"Importes: hasta 2 decimales; valor absoluto de entrada ≤ 1.000.000.000.",IF(AND('Trades'!G123&lt;&gt;"",OR(NOT(ISNUMBER('Trades'!G123)),'Trades'!G123&lt;=0)),"Indique un precio positivo o deje la celda vacía",IF(AND('Trades'!H123&lt;&gt;"",OR(NOT(ISNUMBER('Trades'!H123)),'Trades'!H123&lt;=0)),"Indique un precio positivo o deje la celda vacía","")))))))))))))))))))))))))))))))))))</x:f>
      </x:c>
      <x:c r="D123" s="31"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d",ROUND(SUMIFS('Exits'!$I$9:$I$608,'Exits'!$B$9:$B$608,'Trades'!A123),8)))</x:f>
      </x:c>
      <x:c r="E123" s="32"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d",IF(OR(O123=0,COUNTIFS('Exits'!$B$9:$B$608,'Trades'!A123,'Exits'!$G$9:$G$608,-1)&gt;0),"n/d",_xlfn.MAXIFS('Exits'!$C$9:$C$608,'Exits'!$B$9:$B$608,'Trades'!A123))))</x:f>
      </x:c>
      <x:c r="F123" s="30"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n/d",IF(AND(O123&gt;0,SUMIFS('Exits'!$J$9:$J$608,'Exits'!$B$9:$B$608,'Trades'!A123)=O123),ROUND(SUMIFS('Exits'!$F$9:$F$608,'Exits'!$B$9:$B$608,'Trades'!A123),2),"n/d")))</x:f>
      </x:c>
      <x:c r="G123" s="30" t="str">
        <x:f>IF(P123=0,"",IF(K123&lt;&gt;1,"n/d",IF('Trades'!J123="NET",'Trades'!L123,ROUND(F123-'Trades'!M123-'Trades'!N123+'Trades'!O123,2))))</x:f>
      </x:c>
      <x:c r="H123" s="31" t="str">
        <x:f>IF(P123=0,"",IF(N123=1,G123/'Trades'!P123,"n/d"))</x:f>
      </x:c>
      <x:c r="I123" s="33" t="str">
        <x:f>IF(P123=0,"",IF(K123&lt;&gt;1,"Posición sin completar",IF(NOT(ISNUMBER('Trades'!P123)),"Riesgo ausente o no válido: positivo, ≤ 1.000.000.000 y hasta 2 decimales.",IF(OR('Trades'!P123&lt;=0,'Trades'!P123&gt;1000000000,ROUND('Trades'!P123,2)&lt;&gt;'Trades'!P123),"Riesgo ausente o no válido: positivo, ≤ 1.000.000.000 y hasta 2 decimales.",IF(AND('Trades'!Q123&lt;&gt;"PRICE",'Trades'!Q123&lt;&gt;"ALL_IN"),"Elija PRICE o ALL_IN",IF('Trades'!Q123&lt;&gt;'Summary'!$K$4,"Otra base seleccionada","Registrado"))))))</x:f>
      </x:c>
      <x:c r="J123" s="33" t="str">
        <x:f>IF(P123=0,"",IF('Summary'!$H$6="Revise las fechas del filtro","Revise las fechas del filtro",IF(L123=1,"Incluida",IF(K123=1,"Fuera del período","No incluida"))))</x:f>
      </x:c>
      <x:c r="K123" s="29" t="n">
        <x:f>IF(P123=0,0,IF('Trades'!I123="UNSUPPORTED",4,IF(C123&lt;&gt;"",3,IF('Trades'!I123="OPEN",2,1))))</x:f>
        <x:v>0</x:v>
      </x:c>
      <x:c r="L123" s="29" t="n">
        <x:f>IF(OR(K123&lt;&gt;1,'Summary'!$H$6="Revise las fechas del filtro"),0,IF(AND(OR('Summary'!$B$6="",E123&gt;='Summary'!$B$6),OR('Summary'!$E$6="",E123&lt;'Summary'!$E$6+1)),1,0))</x:f>
        <x:v>0</x:v>
      </x:c>
      <x:c r="M123" s="29" t="n">
        <x:f>IF(AND(L123=1,N123=1,'Trades'!Q123='Summary'!$K$4),1,0)</x:f>
        <x:v>0</x:v>
      </x:c>
      <x:c r="N123" s="29" t="n">
        <x:f>IF(K123&lt;&gt;1,0,IF(NOT(ISNUMBER('Trades'!P123)),0,IF(AND('Trades'!P123&gt;0,'Trades'!P123&lt;=1000000000,ROUND('Trades'!P123,2)='Trades'!P123,OR('Trades'!Q123="PRICE",'Trades'!Q123="ALL_IN")),1,0)))</x:f>
        <x:v>0</x:v>
      </x:c>
      <x:c r="O123" s="29" t="n">
        <x:f>IF(P123=0,0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0,COUNTIFS('Exits'!$B$9:$B$608,'Trades'!A123,'Exits'!$K$9:$K$608,1)))</x:f>
        <x:v>0</x:v>
      </x:c>
      <x:c r="P123" s="29" t="n">
        <x:f>IF(COUNTA('Trades'!A123:I123,'Trades'!K123:T123)=0,0,1)</x:f>
        <x:v>0</x:v>
      </x:c>
    </x:row>
    <x:row r="124" ht="52" customHeight="1">
      <x:c r="A124" s="29" t="str">
        <x:f>IF(P124=0,"",IF('Trades'!A124="","[Trades "&amp;ROW()&amp;"]",'Trades'!A124))</x:f>
      </x:c>
      <x:c r="B124" s="33" t="str">
        <x:f>IF(K124=0,"",CHOOSE(K124,"Completa","Abierta","Incompleta / no válida","No admitida"))</x:f>
      </x:c>
      <x:c r="C124" s="33" t="str">
        <x:f>IF(P124=0,"",IF('Trades'!I124="UNSUPPORTED","No se admiten aumentos ni inversiones de posición",IF('Trades'!A124="","Introduzca el ID de operación",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ID: texto que empiece por A–Z, hasta 64 caracteres; sin *, ?, ~, =, &lt; ni &gt;. Ejemplo: T-001.",IF(COUNTIFS('Trades'!$A$9:$A$208,'Trades'!A124)&lt;&gt;1,"ID de operación duplicado",IF('Trades'!B124="","Indique el instrumento",IF(AND('Trades'!C124&lt;&gt;"LONG",'Trades'!C124&lt;&gt;"SHORT"),"Elija LONG o SHORT",IF(NOT(ISNUMBER('Trades'!D124)),"Introduzca una fecha y hora de apertura válidas",IF(OR('Trades'!D124&lt;1,'Trades'!D124&gt;2958465),"Introduzca una fecha y hora de apertura válidas",IF(NOT(ISNUMBER('Trades'!E124)),"Indique una cantidad inicial positiva",IF(OR('Trades'!E124&lt;=0,'Trades'!E124&gt;1000000,ROUND('Trades'!E124,8)&lt;&gt;'Trades'!E124),"Indique una cantidad inicial positiva",IF('Trades'!F124="","Indique la unidad de cantidad",IF(AND('Trades'!I124&lt;&gt;"OPEN",'Trades'!I124&lt;&gt;"CLOSED"),"Elija OPEN o CLOSED",IF(AND('Trades'!J124&lt;&gt;"NET",'Trades'!J124&lt;&gt;"GROSS"),"Elija NET o GROSS",IF(COUNTIFS('Exits'!$B$9:$B$608,'Trades'!A124,'Exits'!$G$9:$G$608,-1)&gt;0,"Revise las salidas vinculadas",IF(D124&gt;'Trades'!E124,"La cantidad cerrada supera la inicial",IF(AND('Trades'!I124="OPEN",D124='Trades'!E124),"OPEN contradice un saldo de cantidad nulo",IF('Trades'!I124="OPEN","",IF(O124=0,"Añada un cierre en Exits",IF(D124&lt;&gt;'Trades'!E124,"CLOSED requiere cerrar toda la cantidad",IF(AND('Trades'!J124="NET",NOT(ISNUMBER('Trades'!L124))),"Introduzca el neto conciliado de toda la posición",IF(AND('Trades'!J124="NET",'Trades'!K124&lt;&gt;"YES"),"Confirme que el neto abarca toda la posición",IF(IF('Trades'!J124="NET",IF('Trades'!M124="",FALSE,IF(NOT(ISNUMBER('Trades'!M124)),TRUE,OR('Trades'!M124&lt;0,'Trades'!M124&gt;1000000000,ROUND('Trades'!M124,2)&lt;&gt;'Trades'!M124))),FALSE),"Importes: hasta 2 decimales; valor absoluto de entrada ≤ 1.000.000.000.",IF(IF('Trades'!J124="NET",IF('Trades'!N124="",FALSE,IF(NOT(ISNUMBER('Trades'!N124)),TRUE,OR('Trades'!N124&lt;0,'Trades'!N124&gt;1000000000,ROUND('Trades'!N124,2)&lt;&gt;'Trades'!N124))),FALSE),"Importes: hasta 2 decimales; valor absoluto de entrada ≤ 1.000.000.000.",IF(IF('Trades'!J124="NET",IF('Trades'!O124="",FALSE,IF(NOT(ISNUMBER('Trades'!O124)),TRUE,OR(ABS('Trades'!O124)&gt;1000000000,ROUND('Trades'!O124,2)&lt;&gt;'Trades'!O124))),FALSE),"Importes: hasta 2 decimales; valor absoluto de entrada ≤ 1.000.000.000.",IF(AND('Trades'!J124="GROSS",NOT(ISNUMBER('Trades'!M124))),"Indique la comisión, incluso si es cero",IF(AND('Trades'!J124="GROSS",'Trades'!M124&lt;0),"La comisión no puede ser negativa",IF(AND('Trades'!J124="GROSS",NOT(ISNUMBER('Trades'!N124))),"Indique otros cargos, incluso si son cero",IF(AND('Trades'!J124="GROSS",'Trades'!N124&lt;0),"Los cargos no pueden ser negativos",IF(AND('Trades'!J124="GROSS",NOT(ISNUMBER('Trades'!O124))),"Indique la financiación con signo, incluido cero",IF(AND('Trades'!J124="GROSS",NOT(ISNUMBER(F124))),"Indique el P&amp;L bruto de cada salida",IF(IF('Trades'!J124="NET",OR(ABS('Trades'!L124)&gt;1000000000,ROUND('Trades'!L124,2)&lt;&gt;'Trades'!L124),FALSE),"Importes: hasta 2 decimales; valor absoluto de entrada ≤ 1.000.000.000.",IF(IF('Trades'!J124="GROSS",OR(ABS('Trades'!M124)&gt;1000000000,ABS('Trades'!N124)&gt;1000000000,ABS('Trades'!O124)&gt;1000000000,ROUND('Trades'!M124,2)&lt;&gt;'Trades'!M124,ROUND('Trades'!N124,2)&lt;&gt;'Trades'!N124,ROUND('Trades'!O124,2)&lt;&gt;'Trades'!O124),FALSE),"Importes: hasta 2 decimales; valor absoluto de entrada ≤ 1.000.000.000.",IF(AND('Trades'!G124&lt;&gt;"",OR(NOT(ISNUMBER('Trades'!G124)),'Trades'!G124&lt;=0)),"Indique un precio positivo o deje la celda vacía",IF(AND('Trades'!H124&lt;&gt;"",OR(NOT(ISNUMBER('Trades'!H124)),'Trades'!H124&lt;=0)),"Indique un precio positivo o deje la celda vacía","")))))))))))))))))))))))))))))))))))</x:f>
      </x:c>
      <x:c r="D124" s="31"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d",ROUND(SUMIFS('Exits'!$I$9:$I$608,'Exits'!$B$9:$B$608,'Trades'!A124),8)))</x:f>
      </x:c>
      <x:c r="E124" s="32"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d",IF(OR(O124=0,COUNTIFS('Exits'!$B$9:$B$608,'Trades'!A124,'Exits'!$G$9:$G$608,-1)&gt;0),"n/d",_xlfn.MAXIFS('Exits'!$C$9:$C$608,'Exits'!$B$9:$B$608,'Trades'!A124))))</x:f>
      </x:c>
      <x:c r="F124" s="30"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n/d",IF(AND(O124&gt;0,SUMIFS('Exits'!$J$9:$J$608,'Exits'!$B$9:$B$608,'Trades'!A124)=O124),ROUND(SUMIFS('Exits'!$F$9:$F$608,'Exits'!$B$9:$B$608,'Trades'!A124),2),"n/d")))</x:f>
      </x:c>
      <x:c r="G124" s="30" t="str">
        <x:f>IF(P124=0,"",IF(K124&lt;&gt;1,"n/d",IF('Trades'!J124="NET",'Trades'!L124,ROUND(F124-'Trades'!M124-'Trades'!N124+'Trades'!O124,2))))</x:f>
      </x:c>
      <x:c r="H124" s="31" t="str">
        <x:f>IF(P124=0,"",IF(N124=1,G124/'Trades'!P124,"n/d"))</x:f>
      </x:c>
      <x:c r="I124" s="33" t="str">
        <x:f>IF(P124=0,"",IF(K124&lt;&gt;1,"Posición sin completar",IF(NOT(ISNUMBER('Trades'!P124)),"Riesgo ausente o no válido: positivo, ≤ 1.000.000.000 y hasta 2 decimales.",IF(OR('Trades'!P124&lt;=0,'Trades'!P124&gt;1000000000,ROUND('Trades'!P124,2)&lt;&gt;'Trades'!P124),"Riesgo ausente o no válido: positivo, ≤ 1.000.000.000 y hasta 2 decimales.",IF(AND('Trades'!Q124&lt;&gt;"PRICE",'Trades'!Q124&lt;&gt;"ALL_IN"),"Elija PRICE o ALL_IN",IF('Trades'!Q124&lt;&gt;'Summary'!$K$4,"Otra base seleccionada","Registrado"))))))</x:f>
      </x:c>
      <x:c r="J124" s="33" t="str">
        <x:f>IF(P124=0,"",IF('Summary'!$H$6="Revise las fechas del filtro","Revise las fechas del filtro",IF(L124=1,"Incluida",IF(K124=1,"Fuera del período","No incluida"))))</x:f>
      </x:c>
      <x:c r="K124" s="29" t="n">
        <x:f>IF(P124=0,0,IF('Trades'!I124="UNSUPPORTED",4,IF(C124&lt;&gt;"",3,IF('Trades'!I124="OPEN",2,1))))</x:f>
        <x:v>0</x:v>
      </x:c>
      <x:c r="L124" s="29" t="n">
        <x:f>IF(OR(K124&lt;&gt;1,'Summary'!$H$6="Revise las fechas del filtro"),0,IF(AND(OR('Summary'!$B$6="",E124&gt;='Summary'!$B$6),OR('Summary'!$E$6="",E124&lt;'Summary'!$E$6+1)),1,0))</x:f>
        <x:v>0</x:v>
      </x:c>
      <x:c r="M124" s="29" t="n">
        <x:f>IF(AND(L124=1,N124=1,'Trades'!Q124='Summary'!$K$4),1,0)</x:f>
        <x:v>0</x:v>
      </x:c>
      <x:c r="N124" s="29" t="n">
        <x:f>IF(K124&lt;&gt;1,0,IF(NOT(ISNUMBER('Trades'!P124)),0,IF(AND('Trades'!P124&gt;0,'Trades'!P124&lt;=1000000000,ROUND('Trades'!P124,2)='Trades'!P124,OR('Trades'!Q124="PRICE",'Trades'!Q124="ALL_IN")),1,0)))</x:f>
        <x:v>0</x:v>
      </x:c>
      <x:c r="O124" s="29" t="n">
        <x:f>IF(P124=0,0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0,COUNTIFS('Exits'!$B$9:$B$608,'Trades'!A124,'Exits'!$K$9:$K$608,1)))</x:f>
        <x:v>0</x:v>
      </x:c>
      <x:c r="P124" s="29" t="n">
        <x:f>IF(COUNTA('Trades'!A124:I124,'Trades'!K124:T124)=0,0,1)</x:f>
        <x:v>0</x:v>
      </x:c>
    </x:row>
    <x:row r="125" ht="52" customHeight="1">
      <x:c r="A125" s="29" t="str">
        <x:f>IF(P125=0,"",IF('Trades'!A125="","[Trades "&amp;ROW()&amp;"]",'Trades'!A125))</x:f>
      </x:c>
      <x:c r="B125" s="33" t="str">
        <x:f>IF(K125=0,"",CHOOSE(K125,"Completa","Abierta","Incompleta / no válida","No admitida"))</x:f>
      </x:c>
      <x:c r="C125" s="33" t="str">
        <x:f>IF(P125=0,"",IF('Trades'!I125="UNSUPPORTED","No se admiten aumentos ni inversiones de posición",IF('Trades'!A125="","Introduzca el ID de operación",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ID: texto que empiece por A–Z, hasta 64 caracteres; sin *, ?, ~, =, &lt; ni &gt;. Ejemplo: T-001.",IF(COUNTIFS('Trades'!$A$9:$A$208,'Trades'!A125)&lt;&gt;1,"ID de operación duplicado",IF('Trades'!B125="","Indique el instrumento",IF(AND('Trades'!C125&lt;&gt;"LONG",'Trades'!C125&lt;&gt;"SHORT"),"Elija LONG o SHORT",IF(NOT(ISNUMBER('Trades'!D125)),"Introduzca una fecha y hora de apertura válidas",IF(OR('Trades'!D125&lt;1,'Trades'!D125&gt;2958465),"Introduzca una fecha y hora de apertura válidas",IF(NOT(ISNUMBER('Trades'!E125)),"Indique una cantidad inicial positiva",IF(OR('Trades'!E125&lt;=0,'Trades'!E125&gt;1000000,ROUND('Trades'!E125,8)&lt;&gt;'Trades'!E125),"Indique una cantidad inicial positiva",IF('Trades'!F125="","Indique la unidad de cantidad",IF(AND('Trades'!I125&lt;&gt;"OPEN",'Trades'!I125&lt;&gt;"CLOSED"),"Elija OPEN o CLOSED",IF(AND('Trades'!J125&lt;&gt;"NET",'Trades'!J125&lt;&gt;"GROSS"),"Elija NET o GROSS",IF(COUNTIFS('Exits'!$B$9:$B$608,'Trades'!A125,'Exits'!$G$9:$G$608,-1)&gt;0,"Revise las salidas vinculadas",IF(D125&gt;'Trades'!E125,"La cantidad cerrada supera la inicial",IF(AND('Trades'!I125="OPEN",D125='Trades'!E125),"OPEN contradice un saldo de cantidad nulo",IF('Trades'!I125="OPEN","",IF(O125=0,"Añada un cierre en Exits",IF(D125&lt;&gt;'Trades'!E125,"CLOSED requiere cerrar toda la cantidad",IF(AND('Trades'!J125="NET",NOT(ISNUMBER('Trades'!L125))),"Introduzca el neto conciliado de toda la posición",IF(AND('Trades'!J125="NET",'Trades'!K125&lt;&gt;"YES"),"Confirme que el neto abarca toda la posición",IF(IF('Trades'!J125="NET",IF('Trades'!M125="",FALSE,IF(NOT(ISNUMBER('Trades'!M125)),TRUE,OR('Trades'!M125&lt;0,'Trades'!M125&gt;1000000000,ROUND('Trades'!M125,2)&lt;&gt;'Trades'!M125))),FALSE),"Importes: hasta 2 decimales; valor absoluto de entrada ≤ 1.000.000.000.",IF(IF('Trades'!J125="NET",IF('Trades'!N125="",FALSE,IF(NOT(ISNUMBER('Trades'!N125)),TRUE,OR('Trades'!N125&lt;0,'Trades'!N125&gt;1000000000,ROUND('Trades'!N125,2)&lt;&gt;'Trades'!N125))),FALSE),"Importes: hasta 2 decimales; valor absoluto de entrada ≤ 1.000.000.000.",IF(IF('Trades'!J125="NET",IF('Trades'!O125="",FALSE,IF(NOT(ISNUMBER('Trades'!O125)),TRUE,OR(ABS('Trades'!O125)&gt;1000000000,ROUND('Trades'!O125,2)&lt;&gt;'Trades'!O125))),FALSE),"Importes: hasta 2 decimales; valor absoluto de entrada ≤ 1.000.000.000.",IF(AND('Trades'!J125="GROSS",NOT(ISNUMBER('Trades'!M125))),"Indique la comisión, incluso si es cero",IF(AND('Trades'!J125="GROSS",'Trades'!M125&lt;0),"La comisión no puede ser negativa",IF(AND('Trades'!J125="GROSS",NOT(ISNUMBER('Trades'!N125))),"Indique otros cargos, incluso si son cero",IF(AND('Trades'!J125="GROSS",'Trades'!N125&lt;0),"Los cargos no pueden ser negativos",IF(AND('Trades'!J125="GROSS",NOT(ISNUMBER('Trades'!O125))),"Indique la financiación con signo, incluido cero",IF(AND('Trades'!J125="GROSS",NOT(ISNUMBER(F125))),"Indique el P&amp;L bruto de cada salida",IF(IF('Trades'!J125="NET",OR(ABS('Trades'!L125)&gt;1000000000,ROUND('Trades'!L125,2)&lt;&gt;'Trades'!L125),FALSE),"Importes: hasta 2 decimales; valor absoluto de entrada ≤ 1.000.000.000.",IF(IF('Trades'!J125="GROSS",OR(ABS('Trades'!M125)&gt;1000000000,ABS('Trades'!N125)&gt;1000000000,ABS('Trades'!O125)&gt;1000000000,ROUND('Trades'!M125,2)&lt;&gt;'Trades'!M125,ROUND('Trades'!N125,2)&lt;&gt;'Trades'!N125,ROUND('Trades'!O125,2)&lt;&gt;'Trades'!O125),FALSE),"Importes: hasta 2 decimales; valor absoluto de entrada ≤ 1.000.000.000.",IF(AND('Trades'!G125&lt;&gt;"",OR(NOT(ISNUMBER('Trades'!G125)),'Trades'!G125&lt;=0)),"Indique un precio positivo o deje la celda vacía",IF(AND('Trades'!H125&lt;&gt;"",OR(NOT(ISNUMBER('Trades'!H125)),'Trades'!H125&lt;=0)),"Indique un precio positivo o deje la celda vacía","")))))))))))))))))))))))))))))))))))</x:f>
      </x:c>
      <x:c r="D125" s="31"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d",ROUND(SUMIFS('Exits'!$I$9:$I$608,'Exits'!$B$9:$B$608,'Trades'!A125),8)))</x:f>
      </x:c>
      <x:c r="E125" s="32"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d",IF(OR(O125=0,COUNTIFS('Exits'!$B$9:$B$608,'Trades'!A125,'Exits'!$G$9:$G$608,-1)&gt;0),"n/d",_xlfn.MAXIFS('Exits'!$C$9:$C$608,'Exits'!$B$9:$B$608,'Trades'!A125))))</x:f>
      </x:c>
      <x:c r="F125" s="30"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n/d",IF(AND(O125&gt;0,SUMIFS('Exits'!$J$9:$J$608,'Exits'!$B$9:$B$608,'Trades'!A125)=O125),ROUND(SUMIFS('Exits'!$F$9:$F$608,'Exits'!$B$9:$B$608,'Trades'!A125),2),"n/d")))</x:f>
      </x:c>
      <x:c r="G125" s="30" t="str">
        <x:f>IF(P125=0,"",IF(K125&lt;&gt;1,"n/d",IF('Trades'!J125="NET",'Trades'!L125,ROUND(F125-'Trades'!M125-'Trades'!N125+'Trades'!O125,2))))</x:f>
      </x:c>
      <x:c r="H125" s="31" t="str">
        <x:f>IF(P125=0,"",IF(N125=1,G125/'Trades'!P125,"n/d"))</x:f>
      </x:c>
      <x:c r="I125" s="33" t="str">
        <x:f>IF(P125=0,"",IF(K125&lt;&gt;1,"Posición sin completar",IF(NOT(ISNUMBER('Trades'!P125)),"Riesgo ausente o no válido: positivo, ≤ 1.000.000.000 y hasta 2 decimales.",IF(OR('Trades'!P125&lt;=0,'Trades'!P125&gt;1000000000,ROUND('Trades'!P125,2)&lt;&gt;'Trades'!P125),"Riesgo ausente o no válido: positivo, ≤ 1.000.000.000 y hasta 2 decimales.",IF(AND('Trades'!Q125&lt;&gt;"PRICE",'Trades'!Q125&lt;&gt;"ALL_IN"),"Elija PRICE o ALL_IN",IF('Trades'!Q125&lt;&gt;'Summary'!$K$4,"Otra base seleccionada","Registrado"))))))</x:f>
      </x:c>
      <x:c r="J125" s="33" t="str">
        <x:f>IF(P125=0,"",IF('Summary'!$H$6="Revise las fechas del filtro","Revise las fechas del filtro",IF(L125=1,"Incluida",IF(K125=1,"Fuera del período","No incluida"))))</x:f>
      </x:c>
      <x:c r="K125" s="29" t="n">
        <x:f>IF(P125=0,0,IF('Trades'!I125="UNSUPPORTED",4,IF(C125&lt;&gt;"",3,IF('Trades'!I125="OPEN",2,1))))</x:f>
        <x:v>0</x:v>
      </x:c>
      <x:c r="L125" s="29" t="n">
        <x:f>IF(OR(K125&lt;&gt;1,'Summary'!$H$6="Revise las fechas del filtro"),0,IF(AND(OR('Summary'!$B$6="",E125&gt;='Summary'!$B$6),OR('Summary'!$E$6="",E125&lt;'Summary'!$E$6+1)),1,0))</x:f>
        <x:v>0</x:v>
      </x:c>
      <x:c r="M125" s="29" t="n">
        <x:f>IF(AND(L125=1,N125=1,'Trades'!Q125='Summary'!$K$4),1,0)</x:f>
        <x:v>0</x:v>
      </x:c>
      <x:c r="N125" s="29" t="n">
        <x:f>IF(K125&lt;&gt;1,0,IF(NOT(ISNUMBER('Trades'!P125)),0,IF(AND('Trades'!P125&gt;0,'Trades'!P125&lt;=1000000000,ROUND('Trades'!P125,2)='Trades'!P125,OR('Trades'!Q125="PRICE",'Trades'!Q125="ALL_IN")),1,0)))</x:f>
        <x:v>0</x:v>
      </x:c>
      <x:c r="O125" s="29" t="n">
        <x:f>IF(P125=0,0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0,COUNTIFS('Exits'!$B$9:$B$608,'Trades'!A125,'Exits'!$K$9:$K$608,1)))</x:f>
        <x:v>0</x:v>
      </x:c>
      <x:c r="P125" s="29" t="n">
        <x:f>IF(COUNTA('Trades'!A125:I125,'Trades'!K125:T125)=0,0,1)</x:f>
        <x:v>0</x:v>
      </x:c>
    </x:row>
    <x:row r="126" ht="52" customHeight="1">
      <x:c r="A126" s="29" t="str">
        <x:f>IF(P126=0,"",IF('Trades'!A126="","[Trades "&amp;ROW()&amp;"]",'Trades'!A126))</x:f>
      </x:c>
      <x:c r="B126" s="33" t="str">
        <x:f>IF(K126=0,"",CHOOSE(K126,"Completa","Abierta","Incompleta / no válida","No admitida"))</x:f>
      </x:c>
      <x:c r="C126" s="33" t="str">
        <x:f>IF(P126=0,"",IF('Trades'!I126="UNSUPPORTED","No se admiten aumentos ni inversiones de posición",IF('Trades'!A126="","Introduzca el ID de operación",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ID: texto que empiece por A–Z, hasta 64 caracteres; sin *, ?, ~, =, &lt; ni &gt;. Ejemplo: T-001.",IF(COUNTIFS('Trades'!$A$9:$A$208,'Trades'!A126)&lt;&gt;1,"ID de operación duplicado",IF('Trades'!B126="","Indique el instrumento",IF(AND('Trades'!C126&lt;&gt;"LONG",'Trades'!C126&lt;&gt;"SHORT"),"Elija LONG o SHORT",IF(NOT(ISNUMBER('Trades'!D126)),"Introduzca una fecha y hora de apertura válidas",IF(OR('Trades'!D126&lt;1,'Trades'!D126&gt;2958465),"Introduzca una fecha y hora de apertura válidas",IF(NOT(ISNUMBER('Trades'!E126)),"Indique una cantidad inicial positiva",IF(OR('Trades'!E126&lt;=0,'Trades'!E126&gt;1000000,ROUND('Trades'!E126,8)&lt;&gt;'Trades'!E126),"Indique una cantidad inicial positiva",IF('Trades'!F126="","Indique la unidad de cantidad",IF(AND('Trades'!I126&lt;&gt;"OPEN",'Trades'!I126&lt;&gt;"CLOSED"),"Elija OPEN o CLOSED",IF(AND('Trades'!J126&lt;&gt;"NET",'Trades'!J126&lt;&gt;"GROSS"),"Elija NET o GROSS",IF(COUNTIFS('Exits'!$B$9:$B$608,'Trades'!A126,'Exits'!$G$9:$G$608,-1)&gt;0,"Revise las salidas vinculadas",IF(D126&gt;'Trades'!E126,"La cantidad cerrada supera la inicial",IF(AND('Trades'!I126="OPEN",D126='Trades'!E126),"OPEN contradice un saldo de cantidad nulo",IF('Trades'!I126="OPEN","",IF(O126=0,"Añada un cierre en Exits",IF(D126&lt;&gt;'Trades'!E126,"CLOSED requiere cerrar toda la cantidad",IF(AND('Trades'!J126="NET",NOT(ISNUMBER('Trades'!L126))),"Introduzca el neto conciliado de toda la posición",IF(AND('Trades'!J126="NET",'Trades'!K126&lt;&gt;"YES"),"Confirme que el neto abarca toda la posición",IF(IF('Trades'!J126="NET",IF('Trades'!M126="",FALSE,IF(NOT(ISNUMBER('Trades'!M126)),TRUE,OR('Trades'!M126&lt;0,'Trades'!M126&gt;1000000000,ROUND('Trades'!M126,2)&lt;&gt;'Trades'!M126))),FALSE),"Importes: hasta 2 decimales; valor absoluto de entrada ≤ 1.000.000.000.",IF(IF('Trades'!J126="NET",IF('Trades'!N126="",FALSE,IF(NOT(ISNUMBER('Trades'!N126)),TRUE,OR('Trades'!N126&lt;0,'Trades'!N126&gt;1000000000,ROUND('Trades'!N126,2)&lt;&gt;'Trades'!N126))),FALSE),"Importes: hasta 2 decimales; valor absoluto de entrada ≤ 1.000.000.000.",IF(IF('Trades'!J126="NET",IF('Trades'!O126="",FALSE,IF(NOT(ISNUMBER('Trades'!O126)),TRUE,OR(ABS('Trades'!O126)&gt;1000000000,ROUND('Trades'!O126,2)&lt;&gt;'Trades'!O126))),FALSE),"Importes: hasta 2 decimales; valor absoluto de entrada ≤ 1.000.000.000.",IF(AND('Trades'!J126="GROSS",NOT(ISNUMBER('Trades'!M126))),"Indique la comisión, incluso si es cero",IF(AND('Trades'!J126="GROSS",'Trades'!M126&lt;0),"La comisión no puede ser negativa",IF(AND('Trades'!J126="GROSS",NOT(ISNUMBER('Trades'!N126))),"Indique otros cargos, incluso si son cero",IF(AND('Trades'!J126="GROSS",'Trades'!N126&lt;0),"Los cargos no pueden ser negativos",IF(AND('Trades'!J126="GROSS",NOT(ISNUMBER('Trades'!O126))),"Indique la financiación con signo, incluido cero",IF(AND('Trades'!J126="GROSS",NOT(ISNUMBER(F126))),"Indique el P&amp;L bruto de cada salida",IF(IF('Trades'!J126="NET",OR(ABS('Trades'!L126)&gt;1000000000,ROUND('Trades'!L126,2)&lt;&gt;'Trades'!L126),FALSE),"Importes: hasta 2 decimales; valor absoluto de entrada ≤ 1.000.000.000.",IF(IF('Trades'!J126="GROSS",OR(ABS('Trades'!M126)&gt;1000000000,ABS('Trades'!N126)&gt;1000000000,ABS('Trades'!O126)&gt;1000000000,ROUND('Trades'!M126,2)&lt;&gt;'Trades'!M126,ROUND('Trades'!N126,2)&lt;&gt;'Trades'!N126,ROUND('Trades'!O126,2)&lt;&gt;'Trades'!O126),FALSE),"Importes: hasta 2 decimales; valor absoluto de entrada ≤ 1.000.000.000.",IF(AND('Trades'!G126&lt;&gt;"",OR(NOT(ISNUMBER('Trades'!G126)),'Trades'!G126&lt;=0)),"Indique un precio positivo o deje la celda vacía",IF(AND('Trades'!H126&lt;&gt;"",OR(NOT(ISNUMBER('Trades'!H126)),'Trades'!H126&lt;=0)),"Indique un precio positivo o deje la celda vacía","")))))))))))))))))))))))))))))))))))</x:f>
      </x:c>
      <x:c r="D126" s="31"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d",ROUND(SUMIFS('Exits'!$I$9:$I$608,'Exits'!$B$9:$B$608,'Trades'!A126),8)))</x:f>
      </x:c>
      <x:c r="E126" s="32"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d",IF(OR(O126=0,COUNTIFS('Exits'!$B$9:$B$608,'Trades'!A126,'Exits'!$G$9:$G$608,-1)&gt;0),"n/d",_xlfn.MAXIFS('Exits'!$C$9:$C$608,'Exits'!$B$9:$B$608,'Trades'!A126))))</x:f>
      </x:c>
      <x:c r="F126" s="30"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n/d",IF(AND(O126&gt;0,SUMIFS('Exits'!$J$9:$J$608,'Exits'!$B$9:$B$608,'Trades'!A126)=O126),ROUND(SUMIFS('Exits'!$F$9:$F$608,'Exits'!$B$9:$B$608,'Trades'!A126),2),"n/d")))</x:f>
      </x:c>
      <x:c r="G126" s="30" t="str">
        <x:f>IF(P126=0,"",IF(K126&lt;&gt;1,"n/d",IF('Trades'!J126="NET",'Trades'!L126,ROUND(F126-'Trades'!M126-'Trades'!N126+'Trades'!O126,2))))</x:f>
      </x:c>
      <x:c r="H126" s="31" t="str">
        <x:f>IF(P126=0,"",IF(N126=1,G126/'Trades'!P126,"n/d"))</x:f>
      </x:c>
      <x:c r="I126" s="33" t="str">
        <x:f>IF(P126=0,"",IF(K126&lt;&gt;1,"Posición sin completar",IF(NOT(ISNUMBER('Trades'!P126)),"Riesgo ausente o no válido: positivo, ≤ 1.000.000.000 y hasta 2 decimales.",IF(OR('Trades'!P126&lt;=0,'Trades'!P126&gt;1000000000,ROUND('Trades'!P126,2)&lt;&gt;'Trades'!P126),"Riesgo ausente o no válido: positivo, ≤ 1.000.000.000 y hasta 2 decimales.",IF(AND('Trades'!Q126&lt;&gt;"PRICE",'Trades'!Q126&lt;&gt;"ALL_IN"),"Elija PRICE o ALL_IN",IF('Trades'!Q126&lt;&gt;'Summary'!$K$4,"Otra base seleccionada","Registrado"))))))</x:f>
      </x:c>
      <x:c r="J126" s="33" t="str">
        <x:f>IF(P126=0,"",IF('Summary'!$H$6="Revise las fechas del filtro","Revise las fechas del filtro",IF(L126=1,"Incluida",IF(K126=1,"Fuera del período","No incluida"))))</x:f>
      </x:c>
      <x:c r="K126" s="29" t="n">
        <x:f>IF(P126=0,0,IF('Trades'!I126="UNSUPPORTED",4,IF(C126&lt;&gt;"",3,IF('Trades'!I126="OPEN",2,1))))</x:f>
        <x:v>0</x:v>
      </x:c>
      <x:c r="L126" s="29" t="n">
        <x:f>IF(OR(K126&lt;&gt;1,'Summary'!$H$6="Revise las fechas del filtro"),0,IF(AND(OR('Summary'!$B$6="",E126&gt;='Summary'!$B$6),OR('Summary'!$E$6="",E126&lt;'Summary'!$E$6+1)),1,0))</x:f>
        <x:v>0</x:v>
      </x:c>
      <x:c r="M126" s="29" t="n">
        <x:f>IF(AND(L126=1,N126=1,'Trades'!Q126='Summary'!$K$4),1,0)</x:f>
        <x:v>0</x:v>
      </x:c>
      <x:c r="N126" s="29" t="n">
        <x:f>IF(K126&lt;&gt;1,0,IF(NOT(ISNUMBER('Trades'!P126)),0,IF(AND('Trades'!P126&gt;0,'Trades'!P126&lt;=1000000000,ROUND('Trades'!P126,2)='Trades'!P126,OR('Trades'!Q126="PRICE",'Trades'!Q126="ALL_IN")),1,0)))</x:f>
        <x:v>0</x:v>
      </x:c>
      <x:c r="O126" s="29" t="n">
        <x:f>IF(P126=0,0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0,COUNTIFS('Exits'!$B$9:$B$608,'Trades'!A126,'Exits'!$K$9:$K$608,1)))</x:f>
        <x:v>0</x:v>
      </x:c>
      <x:c r="P126" s="29" t="n">
        <x:f>IF(COUNTA('Trades'!A126:I126,'Trades'!K126:T126)=0,0,1)</x:f>
        <x:v>0</x:v>
      </x:c>
    </x:row>
    <x:row r="127" ht="52" customHeight="1">
      <x:c r="A127" s="29" t="str">
        <x:f>IF(P127=0,"",IF('Trades'!A127="","[Trades "&amp;ROW()&amp;"]",'Trades'!A127))</x:f>
      </x:c>
      <x:c r="B127" s="33" t="str">
        <x:f>IF(K127=0,"",CHOOSE(K127,"Completa","Abierta","Incompleta / no válida","No admitida"))</x:f>
      </x:c>
      <x:c r="C127" s="33" t="str">
        <x:f>IF(P127=0,"",IF('Trades'!I127="UNSUPPORTED","No se admiten aumentos ni inversiones de posición",IF('Trades'!A127="","Introduzca el ID de operación",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ID: texto que empiece por A–Z, hasta 64 caracteres; sin *, ?, ~, =, &lt; ni &gt;. Ejemplo: T-001.",IF(COUNTIFS('Trades'!$A$9:$A$208,'Trades'!A127)&lt;&gt;1,"ID de operación duplicado",IF('Trades'!B127="","Indique el instrumento",IF(AND('Trades'!C127&lt;&gt;"LONG",'Trades'!C127&lt;&gt;"SHORT"),"Elija LONG o SHORT",IF(NOT(ISNUMBER('Trades'!D127)),"Introduzca una fecha y hora de apertura válidas",IF(OR('Trades'!D127&lt;1,'Trades'!D127&gt;2958465),"Introduzca una fecha y hora de apertura válidas",IF(NOT(ISNUMBER('Trades'!E127)),"Indique una cantidad inicial positiva",IF(OR('Trades'!E127&lt;=0,'Trades'!E127&gt;1000000,ROUND('Trades'!E127,8)&lt;&gt;'Trades'!E127),"Indique una cantidad inicial positiva",IF('Trades'!F127="","Indique la unidad de cantidad",IF(AND('Trades'!I127&lt;&gt;"OPEN",'Trades'!I127&lt;&gt;"CLOSED"),"Elija OPEN o CLOSED",IF(AND('Trades'!J127&lt;&gt;"NET",'Trades'!J127&lt;&gt;"GROSS"),"Elija NET o GROSS",IF(COUNTIFS('Exits'!$B$9:$B$608,'Trades'!A127,'Exits'!$G$9:$G$608,-1)&gt;0,"Revise las salidas vinculadas",IF(D127&gt;'Trades'!E127,"La cantidad cerrada supera la inicial",IF(AND('Trades'!I127="OPEN",D127='Trades'!E127),"OPEN contradice un saldo de cantidad nulo",IF('Trades'!I127="OPEN","",IF(O127=0,"Añada un cierre en Exits",IF(D127&lt;&gt;'Trades'!E127,"CLOSED requiere cerrar toda la cantidad",IF(AND('Trades'!J127="NET",NOT(ISNUMBER('Trades'!L127))),"Introduzca el neto conciliado de toda la posición",IF(AND('Trades'!J127="NET",'Trades'!K127&lt;&gt;"YES"),"Confirme que el neto abarca toda la posición",IF(IF('Trades'!J127="NET",IF('Trades'!M127="",FALSE,IF(NOT(ISNUMBER('Trades'!M127)),TRUE,OR('Trades'!M127&lt;0,'Trades'!M127&gt;1000000000,ROUND('Trades'!M127,2)&lt;&gt;'Trades'!M127))),FALSE),"Importes: hasta 2 decimales; valor absoluto de entrada ≤ 1.000.000.000.",IF(IF('Trades'!J127="NET",IF('Trades'!N127="",FALSE,IF(NOT(ISNUMBER('Trades'!N127)),TRUE,OR('Trades'!N127&lt;0,'Trades'!N127&gt;1000000000,ROUND('Trades'!N127,2)&lt;&gt;'Trades'!N127))),FALSE),"Importes: hasta 2 decimales; valor absoluto de entrada ≤ 1.000.000.000.",IF(IF('Trades'!J127="NET",IF('Trades'!O127="",FALSE,IF(NOT(ISNUMBER('Trades'!O127)),TRUE,OR(ABS('Trades'!O127)&gt;1000000000,ROUND('Trades'!O127,2)&lt;&gt;'Trades'!O127))),FALSE),"Importes: hasta 2 decimales; valor absoluto de entrada ≤ 1.000.000.000.",IF(AND('Trades'!J127="GROSS",NOT(ISNUMBER('Trades'!M127))),"Indique la comisión, incluso si es cero",IF(AND('Trades'!J127="GROSS",'Trades'!M127&lt;0),"La comisión no puede ser negativa",IF(AND('Trades'!J127="GROSS",NOT(ISNUMBER('Trades'!N127))),"Indique otros cargos, incluso si son cero",IF(AND('Trades'!J127="GROSS",'Trades'!N127&lt;0),"Los cargos no pueden ser negativos",IF(AND('Trades'!J127="GROSS",NOT(ISNUMBER('Trades'!O127))),"Indique la financiación con signo, incluido cero",IF(AND('Trades'!J127="GROSS",NOT(ISNUMBER(F127))),"Indique el P&amp;L bruto de cada salida",IF(IF('Trades'!J127="NET",OR(ABS('Trades'!L127)&gt;1000000000,ROUND('Trades'!L127,2)&lt;&gt;'Trades'!L127),FALSE),"Importes: hasta 2 decimales; valor absoluto de entrada ≤ 1.000.000.000.",IF(IF('Trades'!J127="GROSS",OR(ABS('Trades'!M127)&gt;1000000000,ABS('Trades'!N127)&gt;1000000000,ABS('Trades'!O127)&gt;1000000000,ROUND('Trades'!M127,2)&lt;&gt;'Trades'!M127,ROUND('Trades'!N127,2)&lt;&gt;'Trades'!N127,ROUND('Trades'!O127,2)&lt;&gt;'Trades'!O127),FALSE),"Importes: hasta 2 decimales; valor absoluto de entrada ≤ 1.000.000.000.",IF(AND('Trades'!G127&lt;&gt;"",OR(NOT(ISNUMBER('Trades'!G127)),'Trades'!G127&lt;=0)),"Indique un precio positivo o deje la celda vacía",IF(AND('Trades'!H127&lt;&gt;"",OR(NOT(ISNUMBER('Trades'!H127)),'Trades'!H127&lt;=0)),"Indique un precio positivo o deje la celda vacía","")))))))))))))))))))))))))))))))))))</x:f>
      </x:c>
      <x:c r="D127" s="31"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d",ROUND(SUMIFS('Exits'!$I$9:$I$608,'Exits'!$B$9:$B$608,'Trades'!A127),8)))</x:f>
      </x:c>
      <x:c r="E127" s="32"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d",IF(OR(O127=0,COUNTIFS('Exits'!$B$9:$B$608,'Trades'!A127,'Exits'!$G$9:$G$608,-1)&gt;0),"n/d",_xlfn.MAXIFS('Exits'!$C$9:$C$608,'Exits'!$B$9:$B$608,'Trades'!A127))))</x:f>
      </x:c>
      <x:c r="F127" s="30"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n/d",IF(AND(O127&gt;0,SUMIFS('Exits'!$J$9:$J$608,'Exits'!$B$9:$B$608,'Trades'!A127)=O127),ROUND(SUMIFS('Exits'!$F$9:$F$608,'Exits'!$B$9:$B$608,'Trades'!A127),2),"n/d")))</x:f>
      </x:c>
      <x:c r="G127" s="30" t="str">
        <x:f>IF(P127=0,"",IF(K127&lt;&gt;1,"n/d",IF('Trades'!J127="NET",'Trades'!L127,ROUND(F127-'Trades'!M127-'Trades'!N127+'Trades'!O127,2))))</x:f>
      </x:c>
      <x:c r="H127" s="31" t="str">
        <x:f>IF(P127=0,"",IF(N127=1,G127/'Trades'!P127,"n/d"))</x:f>
      </x:c>
      <x:c r="I127" s="33" t="str">
        <x:f>IF(P127=0,"",IF(K127&lt;&gt;1,"Posición sin completar",IF(NOT(ISNUMBER('Trades'!P127)),"Riesgo ausente o no válido: positivo, ≤ 1.000.000.000 y hasta 2 decimales.",IF(OR('Trades'!P127&lt;=0,'Trades'!P127&gt;1000000000,ROUND('Trades'!P127,2)&lt;&gt;'Trades'!P127),"Riesgo ausente o no válido: positivo, ≤ 1.000.000.000 y hasta 2 decimales.",IF(AND('Trades'!Q127&lt;&gt;"PRICE",'Trades'!Q127&lt;&gt;"ALL_IN"),"Elija PRICE o ALL_IN",IF('Trades'!Q127&lt;&gt;'Summary'!$K$4,"Otra base seleccionada","Registrado"))))))</x:f>
      </x:c>
      <x:c r="J127" s="33" t="str">
        <x:f>IF(P127=0,"",IF('Summary'!$H$6="Revise las fechas del filtro","Revise las fechas del filtro",IF(L127=1,"Incluida",IF(K127=1,"Fuera del período","No incluida"))))</x:f>
      </x:c>
      <x:c r="K127" s="29" t="n">
        <x:f>IF(P127=0,0,IF('Trades'!I127="UNSUPPORTED",4,IF(C127&lt;&gt;"",3,IF('Trades'!I127="OPEN",2,1))))</x:f>
        <x:v>0</x:v>
      </x:c>
      <x:c r="L127" s="29" t="n">
        <x:f>IF(OR(K127&lt;&gt;1,'Summary'!$H$6="Revise las fechas del filtro"),0,IF(AND(OR('Summary'!$B$6="",E127&gt;='Summary'!$B$6),OR('Summary'!$E$6="",E127&lt;'Summary'!$E$6+1)),1,0))</x:f>
        <x:v>0</x:v>
      </x:c>
      <x:c r="M127" s="29" t="n">
        <x:f>IF(AND(L127=1,N127=1,'Trades'!Q127='Summary'!$K$4),1,0)</x:f>
        <x:v>0</x:v>
      </x:c>
      <x:c r="N127" s="29" t="n">
        <x:f>IF(K127&lt;&gt;1,0,IF(NOT(ISNUMBER('Trades'!P127)),0,IF(AND('Trades'!P127&gt;0,'Trades'!P127&lt;=1000000000,ROUND('Trades'!P127,2)='Trades'!P127,OR('Trades'!Q127="PRICE",'Trades'!Q127="ALL_IN")),1,0)))</x:f>
        <x:v>0</x:v>
      </x:c>
      <x:c r="O127" s="29" t="n">
        <x:f>IF(P127=0,0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0,COUNTIFS('Exits'!$B$9:$B$608,'Trades'!A127,'Exits'!$K$9:$K$608,1)))</x:f>
        <x:v>0</x:v>
      </x:c>
      <x:c r="P127" s="29" t="n">
        <x:f>IF(COUNTA('Trades'!A127:I127,'Trades'!K127:T127)=0,0,1)</x:f>
        <x:v>0</x:v>
      </x:c>
    </x:row>
    <x:row r="128" ht="52" customHeight="1">
      <x:c r="A128" s="29" t="str">
        <x:f>IF(P128=0,"",IF('Trades'!A128="","[Trades "&amp;ROW()&amp;"]",'Trades'!A128))</x:f>
      </x:c>
      <x:c r="B128" s="33" t="str">
        <x:f>IF(K128=0,"",CHOOSE(K128,"Completa","Abierta","Incompleta / no válida","No admitida"))</x:f>
      </x:c>
      <x:c r="C128" s="33" t="str">
        <x:f>IF(P128=0,"",IF('Trades'!I128="UNSUPPORTED","No se admiten aumentos ni inversiones de posición",IF('Trades'!A128="","Introduzca el ID de operación",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ID: texto que empiece por A–Z, hasta 64 caracteres; sin *, ?, ~, =, &lt; ni &gt;. Ejemplo: T-001.",IF(COUNTIFS('Trades'!$A$9:$A$208,'Trades'!A128)&lt;&gt;1,"ID de operación duplicado",IF('Trades'!B128="","Indique el instrumento",IF(AND('Trades'!C128&lt;&gt;"LONG",'Trades'!C128&lt;&gt;"SHORT"),"Elija LONG o SHORT",IF(NOT(ISNUMBER('Trades'!D128)),"Introduzca una fecha y hora de apertura válidas",IF(OR('Trades'!D128&lt;1,'Trades'!D128&gt;2958465),"Introduzca una fecha y hora de apertura válidas",IF(NOT(ISNUMBER('Trades'!E128)),"Indique una cantidad inicial positiva",IF(OR('Trades'!E128&lt;=0,'Trades'!E128&gt;1000000,ROUND('Trades'!E128,8)&lt;&gt;'Trades'!E128),"Indique una cantidad inicial positiva",IF('Trades'!F128="","Indique la unidad de cantidad",IF(AND('Trades'!I128&lt;&gt;"OPEN",'Trades'!I128&lt;&gt;"CLOSED"),"Elija OPEN o CLOSED",IF(AND('Trades'!J128&lt;&gt;"NET",'Trades'!J128&lt;&gt;"GROSS"),"Elija NET o GROSS",IF(COUNTIFS('Exits'!$B$9:$B$608,'Trades'!A128,'Exits'!$G$9:$G$608,-1)&gt;0,"Revise las salidas vinculadas",IF(D128&gt;'Trades'!E128,"La cantidad cerrada supera la inicial",IF(AND('Trades'!I128="OPEN",D128='Trades'!E128),"OPEN contradice un saldo de cantidad nulo",IF('Trades'!I128="OPEN","",IF(O128=0,"Añada un cierre en Exits",IF(D128&lt;&gt;'Trades'!E128,"CLOSED requiere cerrar toda la cantidad",IF(AND('Trades'!J128="NET",NOT(ISNUMBER('Trades'!L128))),"Introduzca el neto conciliado de toda la posición",IF(AND('Trades'!J128="NET",'Trades'!K128&lt;&gt;"YES"),"Confirme que el neto abarca toda la posición",IF(IF('Trades'!J128="NET",IF('Trades'!M128="",FALSE,IF(NOT(ISNUMBER('Trades'!M128)),TRUE,OR('Trades'!M128&lt;0,'Trades'!M128&gt;1000000000,ROUND('Trades'!M128,2)&lt;&gt;'Trades'!M128))),FALSE),"Importes: hasta 2 decimales; valor absoluto de entrada ≤ 1.000.000.000.",IF(IF('Trades'!J128="NET",IF('Trades'!N128="",FALSE,IF(NOT(ISNUMBER('Trades'!N128)),TRUE,OR('Trades'!N128&lt;0,'Trades'!N128&gt;1000000000,ROUND('Trades'!N128,2)&lt;&gt;'Trades'!N128))),FALSE),"Importes: hasta 2 decimales; valor absoluto de entrada ≤ 1.000.000.000.",IF(IF('Trades'!J128="NET",IF('Trades'!O128="",FALSE,IF(NOT(ISNUMBER('Trades'!O128)),TRUE,OR(ABS('Trades'!O128)&gt;1000000000,ROUND('Trades'!O128,2)&lt;&gt;'Trades'!O128))),FALSE),"Importes: hasta 2 decimales; valor absoluto de entrada ≤ 1.000.000.000.",IF(AND('Trades'!J128="GROSS",NOT(ISNUMBER('Trades'!M128))),"Indique la comisión, incluso si es cero",IF(AND('Trades'!J128="GROSS",'Trades'!M128&lt;0),"La comisión no puede ser negativa",IF(AND('Trades'!J128="GROSS",NOT(ISNUMBER('Trades'!N128))),"Indique otros cargos, incluso si son cero",IF(AND('Trades'!J128="GROSS",'Trades'!N128&lt;0),"Los cargos no pueden ser negativos",IF(AND('Trades'!J128="GROSS",NOT(ISNUMBER('Trades'!O128))),"Indique la financiación con signo, incluido cero",IF(AND('Trades'!J128="GROSS",NOT(ISNUMBER(F128))),"Indique el P&amp;L bruto de cada salida",IF(IF('Trades'!J128="NET",OR(ABS('Trades'!L128)&gt;1000000000,ROUND('Trades'!L128,2)&lt;&gt;'Trades'!L128),FALSE),"Importes: hasta 2 decimales; valor absoluto de entrada ≤ 1.000.000.000.",IF(IF('Trades'!J128="GROSS",OR(ABS('Trades'!M128)&gt;1000000000,ABS('Trades'!N128)&gt;1000000000,ABS('Trades'!O128)&gt;1000000000,ROUND('Trades'!M128,2)&lt;&gt;'Trades'!M128,ROUND('Trades'!N128,2)&lt;&gt;'Trades'!N128,ROUND('Trades'!O128,2)&lt;&gt;'Trades'!O128),FALSE),"Importes: hasta 2 decimales; valor absoluto de entrada ≤ 1.000.000.000.",IF(AND('Trades'!G128&lt;&gt;"",OR(NOT(ISNUMBER('Trades'!G128)),'Trades'!G128&lt;=0)),"Indique un precio positivo o deje la celda vacía",IF(AND('Trades'!H128&lt;&gt;"",OR(NOT(ISNUMBER('Trades'!H128)),'Trades'!H128&lt;=0)),"Indique un precio positivo o deje la celda vacía","")))))))))))))))))))))))))))))))))))</x:f>
      </x:c>
      <x:c r="D128" s="31"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d",ROUND(SUMIFS('Exits'!$I$9:$I$608,'Exits'!$B$9:$B$608,'Trades'!A128),8)))</x:f>
      </x:c>
      <x:c r="E128" s="32"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d",IF(OR(O128=0,COUNTIFS('Exits'!$B$9:$B$608,'Trades'!A128,'Exits'!$G$9:$G$608,-1)&gt;0),"n/d",_xlfn.MAXIFS('Exits'!$C$9:$C$608,'Exits'!$B$9:$B$608,'Trades'!A128))))</x:f>
      </x:c>
      <x:c r="F128" s="30"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n/d",IF(AND(O128&gt;0,SUMIFS('Exits'!$J$9:$J$608,'Exits'!$B$9:$B$608,'Trades'!A128)=O128),ROUND(SUMIFS('Exits'!$F$9:$F$608,'Exits'!$B$9:$B$608,'Trades'!A128),2),"n/d")))</x:f>
      </x:c>
      <x:c r="G128" s="30" t="str">
        <x:f>IF(P128=0,"",IF(K128&lt;&gt;1,"n/d",IF('Trades'!J128="NET",'Trades'!L128,ROUND(F128-'Trades'!M128-'Trades'!N128+'Trades'!O128,2))))</x:f>
      </x:c>
      <x:c r="H128" s="31" t="str">
        <x:f>IF(P128=0,"",IF(N128=1,G128/'Trades'!P128,"n/d"))</x:f>
      </x:c>
      <x:c r="I128" s="33" t="str">
        <x:f>IF(P128=0,"",IF(K128&lt;&gt;1,"Posición sin completar",IF(NOT(ISNUMBER('Trades'!P128)),"Riesgo ausente o no válido: positivo, ≤ 1.000.000.000 y hasta 2 decimales.",IF(OR('Trades'!P128&lt;=0,'Trades'!P128&gt;1000000000,ROUND('Trades'!P128,2)&lt;&gt;'Trades'!P128),"Riesgo ausente o no válido: positivo, ≤ 1.000.000.000 y hasta 2 decimales.",IF(AND('Trades'!Q128&lt;&gt;"PRICE",'Trades'!Q128&lt;&gt;"ALL_IN"),"Elija PRICE o ALL_IN",IF('Trades'!Q128&lt;&gt;'Summary'!$K$4,"Otra base seleccionada","Registrado"))))))</x:f>
      </x:c>
      <x:c r="J128" s="33" t="str">
        <x:f>IF(P128=0,"",IF('Summary'!$H$6="Revise las fechas del filtro","Revise las fechas del filtro",IF(L128=1,"Incluida",IF(K128=1,"Fuera del período","No incluida"))))</x:f>
      </x:c>
      <x:c r="K128" s="29" t="n">
        <x:f>IF(P128=0,0,IF('Trades'!I128="UNSUPPORTED",4,IF(C128&lt;&gt;"",3,IF('Trades'!I128="OPEN",2,1))))</x:f>
        <x:v>0</x:v>
      </x:c>
      <x:c r="L128" s="29" t="n">
        <x:f>IF(OR(K128&lt;&gt;1,'Summary'!$H$6="Revise las fechas del filtro"),0,IF(AND(OR('Summary'!$B$6="",E128&gt;='Summary'!$B$6),OR('Summary'!$E$6="",E128&lt;'Summary'!$E$6+1)),1,0))</x:f>
        <x:v>0</x:v>
      </x:c>
      <x:c r="M128" s="29" t="n">
        <x:f>IF(AND(L128=1,N128=1,'Trades'!Q128='Summary'!$K$4),1,0)</x:f>
        <x:v>0</x:v>
      </x:c>
      <x:c r="N128" s="29" t="n">
        <x:f>IF(K128&lt;&gt;1,0,IF(NOT(ISNUMBER('Trades'!P128)),0,IF(AND('Trades'!P128&gt;0,'Trades'!P128&lt;=1000000000,ROUND('Trades'!P128,2)='Trades'!P128,OR('Trades'!Q128="PRICE",'Trades'!Q128="ALL_IN")),1,0)))</x:f>
        <x:v>0</x:v>
      </x:c>
      <x:c r="O128" s="29" t="n">
        <x:f>IF(P128=0,0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0,COUNTIFS('Exits'!$B$9:$B$608,'Trades'!A128,'Exits'!$K$9:$K$608,1)))</x:f>
        <x:v>0</x:v>
      </x:c>
      <x:c r="P128" s="29" t="n">
        <x:f>IF(COUNTA('Trades'!A128:I128,'Trades'!K128:T128)=0,0,1)</x:f>
        <x:v>0</x:v>
      </x:c>
    </x:row>
    <x:row r="129" ht="52" customHeight="1">
      <x:c r="A129" s="29" t="str">
        <x:f>IF(P129=0,"",IF('Trades'!A129="","[Trades "&amp;ROW()&amp;"]",'Trades'!A129))</x:f>
      </x:c>
      <x:c r="B129" s="33" t="str">
        <x:f>IF(K129=0,"",CHOOSE(K129,"Completa","Abierta","Incompleta / no válida","No admitida"))</x:f>
      </x:c>
      <x:c r="C129" s="33" t="str">
        <x:f>IF(P129=0,"",IF('Trades'!I129="UNSUPPORTED","No se admiten aumentos ni inversiones de posición",IF('Trades'!A129="","Introduzca el ID de operación",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ID: texto que empiece por A–Z, hasta 64 caracteres; sin *, ?, ~, =, &lt; ni &gt;. Ejemplo: T-001.",IF(COUNTIFS('Trades'!$A$9:$A$208,'Trades'!A129)&lt;&gt;1,"ID de operación duplicado",IF('Trades'!B129="","Indique el instrumento",IF(AND('Trades'!C129&lt;&gt;"LONG",'Trades'!C129&lt;&gt;"SHORT"),"Elija LONG o SHORT",IF(NOT(ISNUMBER('Trades'!D129)),"Introduzca una fecha y hora de apertura válidas",IF(OR('Trades'!D129&lt;1,'Trades'!D129&gt;2958465),"Introduzca una fecha y hora de apertura válidas",IF(NOT(ISNUMBER('Trades'!E129)),"Indique una cantidad inicial positiva",IF(OR('Trades'!E129&lt;=0,'Trades'!E129&gt;1000000,ROUND('Trades'!E129,8)&lt;&gt;'Trades'!E129),"Indique una cantidad inicial positiva",IF('Trades'!F129="","Indique la unidad de cantidad",IF(AND('Trades'!I129&lt;&gt;"OPEN",'Trades'!I129&lt;&gt;"CLOSED"),"Elija OPEN o CLOSED",IF(AND('Trades'!J129&lt;&gt;"NET",'Trades'!J129&lt;&gt;"GROSS"),"Elija NET o GROSS",IF(COUNTIFS('Exits'!$B$9:$B$608,'Trades'!A129,'Exits'!$G$9:$G$608,-1)&gt;0,"Revise las salidas vinculadas",IF(D129&gt;'Trades'!E129,"La cantidad cerrada supera la inicial",IF(AND('Trades'!I129="OPEN",D129='Trades'!E129),"OPEN contradice un saldo de cantidad nulo",IF('Trades'!I129="OPEN","",IF(O129=0,"Añada un cierre en Exits",IF(D129&lt;&gt;'Trades'!E129,"CLOSED requiere cerrar toda la cantidad",IF(AND('Trades'!J129="NET",NOT(ISNUMBER('Trades'!L129))),"Introduzca el neto conciliado de toda la posición",IF(AND('Trades'!J129="NET",'Trades'!K129&lt;&gt;"YES"),"Confirme que el neto abarca toda la posición",IF(IF('Trades'!J129="NET",IF('Trades'!M129="",FALSE,IF(NOT(ISNUMBER('Trades'!M129)),TRUE,OR('Trades'!M129&lt;0,'Trades'!M129&gt;1000000000,ROUND('Trades'!M129,2)&lt;&gt;'Trades'!M129))),FALSE),"Importes: hasta 2 decimales; valor absoluto de entrada ≤ 1.000.000.000.",IF(IF('Trades'!J129="NET",IF('Trades'!N129="",FALSE,IF(NOT(ISNUMBER('Trades'!N129)),TRUE,OR('Trades'!N129&lt;0,'Trades'!N129&gt;1000000000,ROUND('Trades'!N129,2)&lt;&gt;'Trades'!N129))),FALSE),"Importes: hasta 2 decimales; valor absoluto de entrada ≤ 1.000.000.000.",IF(IF('Trades'!J129="NET",IF('Trades'!O129="",FALSE,IF(NOT(ISNUMBER('Trades'!O129)),TRUE,OR(ABS('Trades'!O129)&gt;1000000000,ROUND('Trades'!O129,2)&lt;&gt;'Trades'!O129))),FALSE),"Importes: hasta 2 decimales; valor absoluto de entrada ≤ 1.000.000.000.",IF(AND('Trades'!J129="GROSS",NOT(ISNUMBER('Trades'!M129))),"Indique la comisión, incluso si es cero",IF(AND('Trades'!J129="GROSS",'Trades'!M129&lt;0),"La comisión no puede ser negativa",IF(AND('Trades'!J129="GROSS",NOT(ISNUMBER('Trades'!N129))),"Indique otros cargos, incluso si son cero",IF(AND('Trades'!J129="GROSS",'Trades'!N129&lt;0),"Los cargos no pueden ser negativos",IF(AND('Trades'!J129="GROSS",NOT(ISNUMBER('Trades'!O129))),"Indique la financiación con signo, incluido cero",IF(AND('Trades'!J129="GROSS",NOT(ISNUMBER(F129))),"Indique el P&amp;L bruto de cada salida",IF(IF('Trades'!J129="NET",OR(ABS('Trades'!L129)&gt;1000000000,ROUND('Trades'!L129,2)&lt;&gt;'Trades'!L129),FALSE),"Importes: hasta 2 decimales; valor absoluto de entrada ≤ 1.000.000.000.",IF(IF('Trades'!J129="GROSS",OR(ABS('Trades'!M129)&gt;1000000000,ABS('Trades'!N129)&gt;1000000000,ABS('Trades'!O129)&gt;1000000000,ROUND('Trades'!M129,2)&lt;&gt;'Trades'!M129,ROUND('Trades'!N129,2)&lt;&gt;'Trades'!N129,ROUND('Trades'!O129,2)&lt;&gt;'Trades'!O129),FALSE),"Importes: hasta 2 decimales; valor absoluto de entrada ≤ 1.000.000.000.",IF(AND('Trades'!G129&lt;&gt;"",OR(NOT(ISNUMBER('Trades'!G129)),'Trades'!G129&lt;=0)),"Indique un precio positivo o deje la celda vacía",IF(AND('Trades'!H129&lt;&gt;"",OR(NOT(ISNUMBER('Trades'!H129)),'Trades'!H129&lt;=0)),"Indique un precio positivo o deje la celda vacía","")))))))))))))))))))))))))))))))))))</x:f>
      </x:c>
      <x:c r="D129" s="31"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d",ROUND(SUMIFS('Exits'!$I$9:$I$608,'Exits'!$B$9:$B$608,'Trades'!A129),8)))</x:f>
      </x:c>
      <x:c r="E129" s="32"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d",IF(OR(O129=0,COUNTIFS('Exits'!$B$9:$B$608,'Trades'!A129,'Exits'!$G$9:$G$608,-1)&gt;0),"n/d",_xlfn.MAXIFS('Exits'!$C$9:$C$608,'Exits'!$B$9:$B$608,'Trades'!A129))))</x:f>
      </x:c>
      <x:c r="F129" s="30"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n/d",IF(AND(O129&gt;0,SUMIFS('Exits'!$J$9:$J$608,'Exits'!$B$9:$B$608,'Trades'!A129)=O129),ROUND(SUMIFS('Exits'!$F$9:$F$608,'Exits'!$B$9:$B$608,'Trades'!A129),2),"n/d")))</x:f>
      </x:c>
      <x:c r="G129" s="30" t="str">
        <x:f>IF(P129=0,"",IF(K129&lt;&gt;1,"n/d",IF('Trades'!J129="NET",'Trades'!L129,ROUND(F129-'Trades'!M129-'Trades'!N129+'Trades'!O129,2))))</x:f>
      </x:c>
      <x:c r="H129" s="31" t="str">
        <x:f>IF(P129=0,"",IF(N129=1,G129/'Trades'!P129,"n/d"))</x:f>
      </x:c>
      <x:c r="I129" s="33" t="str">
        <x:f>IF(P129=0,"",IF(K129&lt;&gt;1,"Posición sin completar",IF(NOT(ISNUMBER('Trades'!P129)),"Riesgo ausente o no válido: positivo, ≤ 1.000.000.000 y hasta 2 decimales.",IF(OR('Trades'!P129&lt;=0,'Trades'!P129&gt;1000000000,ROUND('Trades'!P129,2)&lt;&gt;'Trades'!P129),"Riesgo ausente o no válido: positivo, ≤ 1.000.000.000 y hasta 2 decimales.",IF(AND('Trades'!Q129&lt;&gt;"PRICE",'Trades'!Q129&lt;&gt;"ALL_IN"),"Elija PRICE o ALL_IN",IF('Trades'!Q129&lt;&gt;'Summary'!$K$4,"Otra base seleccionada","Registrado"))))))</x:f>
      </x:c>
      <x:c r="J129" s="33" t="str">
        <x:f>IF(P129=0,"",IF('Summary'!$H$6="Revise las fechas del filtro","Revise las fechas del filtro",IF(L129=1,"Incluida",IF(K129=1,"Fuera del período","No incluida"))))</x:f>
      </x:c>
      <x:c r="K129" s="29" t="n">
        <x:f>IF(P129=0,0,IF('Trades'!I129="UNSUPPORTED",4,IF(C129&lt;&gt;"",3,IF('Trades'!I129="OPEN",2,1))))</x:f>
        <x:v>0</x:v>
      </x:c>
      <x:c r="L129" s="29" t="n">
        <x:f>IF(OR(K129&lt;&gt;1,'Summary'!$H$6="Revise las fechas del filtro"),0,IF(AND(OR('Summary'!$B$6="",E129&gt;='Summary'!$B$6),OR('Summary'!$E$6="",E129&lt;'Summary'!$E$6+1)),1,0))</x:f>
        <x:v>0</x:v>
      </x:c>
      <x:c r="M129" s="29" t="n">
        <x:f>IF(AND(L129=1,N129=1,'Trades'!Q129='Summary'!$K$4),1,0)</x:f>
        <x:v>0</x:v>
      </x:c>
      <x:c r="N129" s="29" t="n">
        <x:f>IF(K129&lt;&gt;1,0,IF(NOT(ISNUMBER('Trades'!P129)),0,IF(AND('Trades'!P129&gt;0,'Trades'!P129&lt;=1000000000,ROUND('Trades'!P129,2)='Trades'!P129,OR('Trades'!Q129="PRICE",'Trades'!Q129="ALL_IN")),1,0)))</x:f>
        <x:v>0</x:v>
      </x:c>
      <x:c r="O129" s="29" t="n">
        <x:f>IF(P129=0,0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0,COUNTIFS('Exits'!$B$9:$B$608,'Trades'!A129,'Exits'!$K$9:$K$608,1)))</x:f>
        <x:v>0</x:v>
      </x:c>
      <x:c r="P129" s="29" t="n">
        <x:f>IF(COUNTA('Trades'!A129:I129,'Trades'!K129:T129)=0,0,1)</x:f>
        <x:v>0</x:v>
      </x:c>
    </x:row>
    <x:row r="130" ht="52" customHeight="1">
      <x:c r="A130" s="29" t="str">
        <x:f>IF(P130=0,"",IF('Trades'!A130="","[Trades "&amp;ROW()&amp;"]",'Trades'!A130))</x:f>
      </x:c>
      <x:c r="B130" s="33" t="str">
        <x:f>IF(K130=0,"",CHOOSE(K130,"Completa","Abierta","Incompleta / no válida","No admitida"))</x:f>
      </x:c>
      <x:c r="C130" s="33" t="str">
        <x:f>IF(P130=0,"",IF('Trades'!I130="UNSUPPORTED","No se admiten aumentos ni inversiones de posición",IF('Trades'!A130="","Introduzca el ID de operación",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ID: texto que empiece por A–Z, hasta 64 caracteres; sin *, ?, ~, =, &lt; ni &gt;. Ejemplo: T-001.",IF(COUNTIFS('Trades'!$A$9:$A$208,'Trades'!A130)&lt;&gt;1,"ID de operación duplicado",IF('Trades'!B130="","Indique el instrumento",IF(AND('Trades'!C130&lt;&gt;"LONG",'Trades'!C130&lt;&gt;"SHORT"),"Elija LONG o SHORT",IF(NOT(ISNUMBER('Trades'!D130)),"Introduzca una fecha y hora de apertura válidas",IF(OR('Trades'!D130&lt;1,'Trades'!D130&gt;2958465),"Introduzca una fecha y hora de apertura válidas",IF(NOT(ISNUMBER('Trades'!E130)),"Indique una cantidad inicial positiva",IF(OR('Trades'!E130&lt;=0,'Trades'!E130&gt;1000000,ROUND('Trades'!E130,8)&lt;&gt;'Trades'!E130),"Indique una cantidad inicial positiva",IF('Trades'!F130="","Indique la unidad de cantidad",IF(AND('Trades'!I130&lt;&gt;"OPEN",'Trades'!I130&lt;&gt;"CLOSED"),"Elija OPEN o CLOSED",IF(AND('Trades'!J130&lt;&gt;"NET",'Trades'!J130&lt;&gt;"GROSS"),"Elija NET o GROSS",IF(COUNTIFS('Exits'!$B$9:$B$608,'Trades'!A130,'Exits'!$G$9:$G$608,-1)&gt;0,"Revise las salidas vinculadas",IF(D130&gt;'Trades'!E130,"La cantidad cerrada supera la inicial",IF(AND('Trades'!I130="OPEN",D130='Trades'!E130),"OPEN contradice un saldo de cantidad nulo",IF('Trades'!I130="OPEN","",IF(O130=0,"Añada un cierre en Exits",IF(D130&lt;&gt;'Trades'!E130,"CLOSED requiere cerrar toda la cantidad",IF(AND('Trades'!J130="NET",NOT(ISNUMBER('Trades'!L130))),"Introduzca el neto conciliado de toda la posición",IF(AND('Trades'!J130="NET",'Trades'!K130&lt;&gt;"YES"),"Confirme que el neto abarca toda la posición",IF(IF('Trades'!J130="NET",IF('Trades'!M130="",FALSE,IF(NOT(ISNUMBER('Trades'!M130)),TRUE,OR('Trades'!M130&lt;0,'Trades'!M130&gt;1000000000,ROUND('Trades'!M130,2)&lt;&gt;'Trades'!M130))),FALSE),"Importes: hasta 2 decimales; valor absoluto de entrada ≤ 1.000.000.000.",IF(IF('Trades'!J130="NET",IF('Trades'!N130="",FALSE,IF(NOT(ISNUMBER('Trades'!N130)),TRUE,OR('Trades'!N130&lt;0,'Trades'!N130&gt;1000000000,ROUND('Trades'!N130,2)&lt;&gt;'Trades'!N130))),FALSE),"Importes: hasta 2 decimales; valor absoluto de entrada ≤ 1.000.000.000.",IF(IF('Trades'!J130="NET",IF('Trades'!O130="",FALSE,IF(NOT(ISNUMBER('Trades'!O130)),TRUE,OR(ABS('Trades'!O130)&gt;1000000000,ROUND('Trades'!O130,2)&lt;&gt;'Trades'!O130))),FALSE),"Importes: hasta 2 decimales; valor absoluto de entrada ≤ 1.000.000.000.",IF(AND('Trades'!J130="GROSS",NOT(ISNUMBER('Trades'!M130))),"Indique la comisión, incluso si es cero",IF(AND('Trades'!J130="GROSS",'Trades'!M130&lt;0),"La comisión no puede ser negativa",IF(AND('Trades'!J130="GROSS",NOT(ISNUMBER('Trades'!N130))),"Indique otros cargos, incluso si son cero",IF(AND('Trades'!J130="GROSS",'Trades'!N130&lt;0),"Los cargos no pueden ser negativos",IF(AND('Trades'!J130="GROSS",NOT(ISNUMBER('Trades'!O130))),"Indique la financiación con signo, incluido cero",IF(AND('Trades'!J130="GROSS",NOT(ISNUMBER(F130))),"Indique el P&amp;L bruto de cada salida",IF(IF('Trades'!J130="NET",OR(ABS('Trades'!L130)&gt;1000000000,ROUND('Trades'!L130,2)&lt;&gt;'Trades'!L130),FALSE),"Importes: hasta 2 decimales; valor absoluto de entrada ≤ 1.000.000.000.",IF(IF('Trades'!J130="GROSS",OR(ABS('Trades'!M130)&gt;1000000000,ABS('Trades'!N130)&gt;1000000000,ABS('Trades'!O130)&gt;1000000000,ROUND('Trades'!M130,2)&lt;&gt;'Trades'!M130,ROUND('Trades'!N130,2)&lt;&gt;'Trades'!N130,ROUND('Trades'!O130,2)&lt;&gt;'Trades'!O130),FALSE),"Importes: hasta 2 decimales; valor absoluto de entrada ≤ 1.000.000.000.",IF(AND('Trades'!G130&lt;&gt;"",OR(NOT(ISNUMBER('Trades'!G130)),'Trades'!G130&lt;=0)),"Indique un precio positivo o deje la celda vacía",IF(AND('Trades'!H130&lt;&gt;"",OR(NOT(ISNUMBER('Trades'!H130)),'Trades'!H130&lt;=0)),"Indique un precio positivo o deje la celda vacía","")))))))))))))))))))))))))))))))))))</x:f>
      </x:c>
      <x:c r="D130" s="31"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d",ROUND(SUMIFS('Exits'!$I$9:$I$608,'Exits'!$B$9:$B$608,'Trades'!A130),8)))</x:f>
      </x:c>
      <x:c r="E130" s="32"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d",IF(OR(O130=0,COUNTIFS('Exits'!$B$9:$B$608,'Trades'!A130,'Exits'!$G$9:$G$608,-1)&gt;0),"n/d",_xlfn.MAXIFS('Exits'!$C$9:$C$608,'Exits'!$B$9:$B$608,'Trades'!A130))))</x:f>
      </x:c>
      <x:c r="F130" s="30"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n/d",IF(AND(O130&gt;0,SUMIFS('Exits'!$J$9:$J$608,'Exits'!$B$9:$B$608,'Trades'!A130)=O130),ROUND(SUMIFS('Exits'!$F$9:$F$608,'Exits'!$B$9:$B$608,'Trades'!A130),2),"n/d")))</x:f>
      </x:c>
      <x:c r="G130" s="30" t="str">
        <x:f>IF(P130=0,"",IF(K130&lt;&gt;1,"n/d",IF('Trades'!J130="NET",'Trades'!L130,ROUND(F130-'Trades'!M130-'Trades'!N130+'Trades'!O130,2))))</x:f>
      </x:c>
      <x:c r="H130" s="31" t="str">
        <x:f>IF(P130=0,"",IF(N130=1,G130/'Trades'!P130,"n/d"))</x:f>
      </x:c>
      <x:c r="I130" s="33" t="str">
        <x:f>IF(P130=0,"",IF(K130&lt;&gt;1,"Posición sin completar",IF(NOT(ISNUMBER('Trades'!P130)),"Riesgo ausente o no válido: positivo, ≤ 1.000.000.000 y hasta 2 decimales.",IF(OR('Trades'!P130&lt;=0,'Trades'!P130&gt;1000000000,ROUND('Trades'!P130,2)&lt;&gt;'Trades'!P130),"Riesgo ausente o no válido: positivo, ≤ 1.000.000.000 y hasta 2 decimales.",IF(AND('Trades'!Q130&lt;&gt;"PRICE",'Trades'!Q130&lt;&gt;"ALL_IN"),"Elija PRICE o ALL_IN",IF('Trades'!Q130&lt;&gt;'Summary'!$K$4,"Otra base seleccionada","Registrado"))))))</x:f>
      </x:c>
      <x:c r="J130" s="33" t="str">
        <x:f>IF(P130=0,"",IF('Summary'!$H$6="Revise las fechas del filtro","Revise las fechas del filtro",IF(L130=1,"Incluida",IF(K130=1,"Fuera del período","No incluida"))))</x:f>
      </x:c>
      <x:c r="K130" s="29" t="n">
        <x:f>IF(P130=0,0,IF('Trades'!I130="UNSUPPORTED",4,IF(C130&lt;&gt;"",3,IF('Trades'!I130="OPEN",2,1))))</x:f>
        <x:v>0</x:v>
      </x:c>
      <x:c r="L130" s="29" t="n">
        <x:f>IF(OR(K130&lt;&gt;1,'Summary'!$H$6="Revise las fechas del filtro"),0,IF(AND(OR('Summary'!$B$6="",E130&gt;='Summary'!$B$6),OR('Summary'!$E$6="",E130&lt;'Summary'!$E$6+1)),1,0))</x:f>
        <x:v>0</x:v>
      </x:c>
      <x:c r="M130" s="29" t="n">
        <x:f>IF(AND(L130=1,N130=1,'Trades'!Q130='Summary'!$K$4),1,0)</x:f>
        <x:v>0</x:v>
      </x:c>
      <x:c r="N130" s="29" t="n">
        <x:f>IF(K130&lt;&gt;1,0,IF(NOT(ISNUMBER('Trades'!P130)),0,IF(AND('Trades'!P130&gt;0,'Trades'!P130&lt;=1000000000,ROUND('Trades'!P130,2)='Trades'!P130,OR('Trades'!Q130="PRICE",'Trades'!Q130="ALL_IN")),1,0)))</x:f>
        <x:v>0</x:v>
      </x:c>
      <x:c r="O130" s="29" t="n">
        <x:f>IF(P130=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0,COUNTIFS('Exits'!$B$9:$B$608,'Trades'!A130,'Exits'!$K$9:$K$608,1)))</x:f>
        <x:v>0</x:v>
      </x:c>
      <x:c r="P130" s="29" t="n">
        <x:f>IF(COUNTA('Trades'!A130:I130,'Trades'!K130:T130)=0,0,1)</x:f>
        <x:v>0</x:v>
      </x:c>
    </x:row>
    <x:row r="131" ht="52" customHeight="1">
      <x:c r="A131" s="29" t="str">
        <x:f>IF(P131=0,"",IF('Trades'!A131="","[Trades "&amp;ROW()&amp;"]",'Trades'!A131))</x:f>
      </x:c>
      <x:c r="B131" s="33" t="str">
        <x:f>IF(K131=0,"",CHOOSE(K131,"Completa","Abierta","Incompleta / no válida","No admitida"))</x:f>
      </x:c>
      <x:c r="C131" s="33" t="str">
        <x:f>IF(P131=0,"",IF('Trades'!I131="UNSUPPORTED","No se admiten aumentos ni inversiones de posición",IF('Trades'!A131="","Introduzca el ID de operación",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ID: texto que empiece por A–Z, hasta 64 caracteres; sin *, ?, ~, =, &lt; ni &gt;. Ejemplo: T-001.",IF(COUNTIFS('Trades'!$A$9:$A$208,'Trades'!A131)&lt;&gt;1,"ID de operación duplicado",IF('Trades'!B131="","Indique el instrumento",IF(AND('Trades'!C131&lt;&gt;"LONG",'Trades'!C131&lt;&gt;"SHORT"),"Elija LONG o SHORT",IF(NOT(ISNUMBER('Trades'!D131)),"Introduzca una fecha y hora de apertura válidas",IF(OR('Trades'!D131&lt;1,'Trades'!D131&gt;2958465),"Introduzca una fecha y hora de apertura válidas",IF(NOT(ISNUMBER('Trades'!E131)),"Indique una cantidad inicial positiva",IF(OR('Trades'!E131&lt;=0,'Trades'!E131&gt;1000000,ROUND('Trades'!E131,8)&lt;&gt;'Trades'!E131),"Indique una cantidad inicial positiva",IF('Trades'!F131="","Indique la unidad de cantidad",IF(AND('Trades'!I131&lt;&gt;"OPEN",'Trades'!I131&lt;&gt;"CLOSED"),"Elija OPEN o CLOSED",IF(AND('Trades'!J131&lt;&gt;"NET",'Trades'!J131&lt;&gt;"GROSS"),"Elija NET o GROSS",IF(COUNTIFS('Exits'!$B$9:$B$608,'Trades'!A131,'Exits'!$G$9:$G$608,-1)&gt;0,"Revise las salidas vinculadas",IF(D131&gt;'Trades'!E131,"La cantidad cerrada supera la inicial",IF(AND('Trades'!I131="OPEN",D131='Trades'!E131),"OPEN contradice un saldo de cantidad nulo",IF('Trades'!I131="OPEN","",IF(O131=0,"Añada un cierre en Exits",IF(D131&lt;&gt;'Trades'!E131,"CLOSED requiere cerrar toda la cantidad",IF(AND('Trades'!J131="NET",NOT(ISNUMBER('Trades'!L131))),"Introduzca el neto conciliado de toda la posición",IF(AND('Trades'!J131="NET",'Trades'!K131&lt;&gt;"YES"),"Confirme que el neto abarca toda la posición",IF(IF('Trades'!J131="NET",IF('Trades'!M131="",FALSE,IF(NOT(ISNUMBER('Trades'!M131)),TRUE,OR('Trades'!M131&lt;0,'Trades'!M131&gt;1000000000,ROUND('Trades'!M131,2)&lt;&gt;'Trades'!M131))),FALSE),"Importes: hasta 2 decimales; valor absoluto de entrada ≤ 1.000.000.000.",IF(IF('Trades'!J131="NET",IF('Trades'!N131="",FALSE,IF(NOT(ISNUMBER('Trades'!N131)),TRUE,OR('Trades'!N131&lt;0,'Trades'!N131&gt;1000000000,ROUND('Trades'!N131,2)&lt;&gt;'Trades'!N131))),FALSE),"Importes: hasta 2 decimales; valor absoluto de entrada ≤ 1.000.000.000.",IF(IF('Trades'!J131="NET",IF('Trades'!O131="",FALSE,IF(NOT(ISNUMBER('Trades'!O131)),TRUE,OR(ABS('Trades'!O131)&gt;1000000000,ROUND('Trades'!O131,2)&lt;&gt;'Trades'!O131))),FALSE),"Importes: hasta 2 decimales; valor absoluto de entrada ≤ 1.000.000.000.",IF(AND('Trades'!J131="GROSS",NOT(ISNUMBER('Trades'!M131))),"Indique la comisión, incluso si es cero",IF(AND('Trades'!J131="GROSS",'Trades'!M131&lt;0),"La comisión no puede ser negativa",IF(AND('Trades'!J131="GROSS",NOT(ISNUMBER('Trades'!N131))),"Indique otros cargos, incluso si son cero",IF(AND('Trades'!J131="GROSS",'Trades'!N131&lt;0),"Los cargos no pueden ser negativos",IF(AND('Trades'!J131="GROSS",NOT(ISNUMBER('Trades'!O131))),"Indique la financiación con signo, incluido cero",IF(AND('Trades'!J131="GROSS",NOT(ISNUMBER(F131))),"Indique el P&amp;L bruto de cada salida",IF(IF('Trades'!J131="NET",OR(ABS('Trades'!L131)&gt;1000000000,ROUND('Trades'!L131,2)&lt;&gt;'Trades'!L131),FALSE),"Importes: hasta 2 decimales; valor absoluto de entrada ≤ 1.000.000.000.",IF(IF('Trades'!J131="GROSS",OR(ABS('Trades'!M131)&gt;1000000000,ABS('Trades'!N131)&gt;1000000000,ABS('Trades'!O131)&gt;1000000000,ROUND('Trades'!M131,2)&lt;&gt;'Trades'!M131,ROUND('Trades'!N131,2)&lt;&gt;'Trades'!N131,ROUND('Trades'!O131,2)&lt;&gt;'Trades'!O131),FALSE),"Importes: hasta 2 decimales; valor absoluto de entrada ≤ 1.000.000.000.",IF(AND('Trades'!G131&lt;&gt;"",OR(NOT(ISNUMBER('Trades'!G131)),'Trades'!G131&lt;=0)),"Indique un precio positivo o deje la celda vacía",IF(AND('Trades'!H131&lt;&gt;"",OR(NOT(ISNUMBER('Trades'!H131)),'Trades'!H131&lt;=0)),"Indique un precio positivo o deje la celda vacía","")))))))))))))))))))))))))))))))))))</x:f>
      </x:c>
      <x:c r="D131" s="31"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d",ROUND(SUMIFS('Exits'!$I$9:$I$608,'Exits'!$B$9:$B$608,'Trades'!A131),8)))</x:f>
      </x:c>
      <x:c r="E131" s="32"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d",IF(OR(O131=0,COUNTIFS('Exits'!$B$9:$B$608,'Trades'!A131,'Exits'!$G$9:$G$608,-1)&gt;0),"n/d",_xlfn.MAXIFS('Exits'!$C$9:$C$608,'Exits'!$B$9:$B$608,'Trades'!A131))))</x:f>
      </x:c>
      <x:c r="F131" s="30"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n/d",IF(AND(O131&gt;0,SUMIFS('Exits'!$J$9:$J$608,'Exits'!$B$9:$B$608,'Trades'!A131)=O131),ROUND(SUMIFS('Exits'!$F$9:$F$608,'Exits'!$B$9:$B$608,'Trades'!A131),2),"n/d")))</x:f>
      </x:c>
      <x:c r="G131" s="30" t="str">
        <x:f>IF(P131=0,"",IF(K131&lt;&gt;1,"n/d",IF('Trades'!J131="NET",'Trades'!L131,ROUND(F131-'Trades'!M131-'Trades'!N131+'Trades'!O131,2))))</x:f>
      </x:c>
      <x:c r="H131" s="31" t="str">
        <x:f>IF(P131=0,"",IF(N131=1,G131/'Trades'!P131,"n/d"))</x:f>
      </x:c>
      <x:c r="I131" s="33" t="str">
        <x:f>IF(P131=0,"",IF(K131&lt;&gt;1,"Posición sin completar",IF(NOT(ISNUMBER('Trades'!P131)),"Riesgo ausente o no válido: positivo, ≤ 1.000.000.000 y hasta 2 decimales.",IF(OR('Trades'!P131&lt;=0,'Trades'!P131&gt;1000000000,ROUND('Trades'!P131,2)&lt;&gt;'Trades'!P131),"Riesgo ausente o no válido: positivo, ≤ 1.000.000.000 y hasta 2 decimales.",IF(AND('Trades'!Q131&lt;&gt;"PRICE",'Trades'!Q131&lt;&gt;"ALL_IN"),"Elija PRICE o ALL_IN",IF('Trades'!Q131&lt;&gt;'Summary'!$K$4,"Otra base seleccionada","Registrado"))))))</x:f>
      </x:c>
      <x:c r="J131" s="33" t="str">
        <x:f>IF(P131=0,"",IF('Summary'!$H$6="Revise las fechas del filtro","Revise las fechas del filtro",IF(L131=1,"Incluida",IF(K131=1,"Fuera del período","No incluida"))))</x:f>
      </x:c>
      <x:c r="K131" s="29" t="n">
        <x:f>IF(P131=0,0,IF('Trades'!I131="UNSUPPORTED",4,IF(C131&lt;&gt;"",3,IF('Trades'!I131="OPEN",2,1))))</x:f>
        <x:v>0</x:v>
      </x:c>
      <x:c r="L131" s="29" t="n">
        <x:f>IF(OR(K131&lt;&gt;1,'Summary'!$H$6="Revise las fechas del filtro"),0,IF(AND(OR('Summary'!$B$6="",E131&gt;='Summary'!$B$6),OR('Summary'!$E$6="",E131&lt;'Summary'!$E$6+1)),1,0))</x:f>
        <x:v>0</x:v>
      </x:c>
      <x:c r="M131" s="29" t="n">
        <x:f>IF(AND(L131=1,N131=1,'Trades'!Q131='Summary'!$K$4),1,0)</x:f>
        <x:v>0</x:v>
      </x:c>
      <x:c r="N131" s="29" t="n">
        <x:f>IF(K131&lt;&gt;1,0,IF(NOT(ISNUMBER('Trades'!P131)),0,IF(AND('Trades'!P131&gt;0,'Trades'!P131&lt;=1000000000,ROUND('Trades'!P131,2)='Trades'!P131,OR('Trades'!Q131="PRICE",'Trades'!Q131="ALL_IN")),1,0)))</x:f>
        <x:v>0</x:v>
      </x:c>
      <x:c r="O131" s="29" t="n">
        <x:f>IF(P131=0,0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0,COUNTIFS('Exits'!$B$9:$B$608,'Trades'!A131,'Exits'!$K$9:$K$608,1)))</x:f>
        <x:v>0</x:v>
      </x:c>
      <x:c r="P131" s="29" t="n">
        <x:f>IF(COUNTA('Trades'!A131:I131,'Trades'!K131:T131)=0,0,1)</x:f>
        <x:v>0</x:v>
      </x:c>
    </x:row>
    <x:row r="132" ht="52" customHeight="1">
      <x:c r="A132" s="29" t="str">
        <x:f>IF(P132=0,"",IF('Trades'!A132="","[Trades "&amp;ROW()&amp;"]",'Trades'!A132))</x:f>
      </x:c>
      <x:c r="B132" s="33" t="str">
        <x:f>IF(K132=0,"",CHOOSE(K132,"Completa","Abierta","Incompleta / no válida","No admitida"))</x:f>
      </x:c>
      <x:c r="C132" s="33" t="str">
        <x:f>IF(P132=0,"",IF('Trades'!I132="UNSUPPORTED","No se admiten aumentos ni inversiones de posición",IF('Trades'!A132="","Introduzca el ID de operación",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ID: texto que empiece por A–Z, hasta 64 caracteres; sin *, ?, ~, =, &lt; ni &gt;. Ejemplo: T-001.",IF(COUNTIFS('Trades'!$A$9:$A$208,'Trades'!A132)&lt;&gt;1,"ID de operación duplicado",IF('Trades'!B132="","Indique el instrumento",IF(AND('Trades'!C132&lt;&gt;"LONG",'Trades'!C132&lt;&gt;"SHORT"),"Elija LONG o SHORT",IF(NOT(ISNUMBER('Trades'!D132)),"Introduzca una fecha y hora de apertura válidas",IF(OR('Trades'!D132&lt;1,'Trades'!D132&gt;2958465),"Introduzca una fecha y hora de apertura válidas",IF(NOT(ISNUMBER('Trades'!E132)),"Indique una cantidad inicial positiva",IF(OR('Trades'!E132&lt;=0,'Trades'!E132&gt;1000000,ROUND('Trades'!E132,8)&lt;&gt;'Trades'!E132),"Indique una cantidad inicial positiva",IF('Trades'!F132="","Indique la unidad de cantidad",IF(AND('Trades'!I132&lt;&gt;"OPEN",'Trades'!I132&lt;&gt;"CLOSED"),"Elija OPEN o CLOSED",IF(AND('Trades'!J132&lt;&gt;"NET",'Trades'!J132&lt;&gt;"GROSS"),"Elija NET o GROSS",IF(COUNTIFS('Exits'!$B$9:$B$608,'Trades'!A132,'Exits'!$G$9:$G$608,-1)&gt;0,"Revise las salidas vinculadas",IF(D132&gt;'Trades'!E132,"La cantidad cerrada supera la inicial",IF(AND('Trades'!I132="OPEN",D132='Trades'!E132),"OPEN contradice un saldo de cantidad nulo",IF('Trades'!I132="OPEN","",IF(O132=0,"Añada un cierre en Exits",IF(D132&lt;&gt;'Trades'!E132,"CLOSED requiere cerrar toda la cantidad",IF(AND('Trades'!J132="NET",NOT(ISNUMBER('Trades'!L132))),"Introduzca el neto conciliado de toda la posición",IF(AND('Trades'!J132="NET",'Trades'!K132&lt;&gt;"YES"),"Confirme que el neto abarca toda la posición",IF(IF('Trades'!J132="NET",IF('Trades'!M132="",FALSE,IF(NOT(ISNUMBER('Trades'!M132)),TRUE,OR('Trades'!M132&lt;0,'Trades'!M132&gt;1000000000,ROUND('Trades'!M132,2)&lt;&gt;'Trades'!M132))),FALSE),"Importes: hasta 2 decimales; valor absoluto de entrada ≤ 1.000.000.000.",IF(IF('Trades'!J132="NET",IF('Trades'!N132="",FALSE,IF(NOT(ISNUMBER('Trades'!N132)),TRUE,OR('Trades'!N132&lt;0,'Trades'!N132&gt;1000000000,ROUND('Trades'!N132,2)&lt;&gt;'Trades'!N132))),FALSE),"Importes: hasta 2 decimales; valor absoluto de entrada ≤ 1.000.000.000.",IF(IF('Trades'!J132="NET",IF('Trades'!O132="",FALSE,IF(NOT(ISNUMBER('Trades'!O132)),TRUE,OR(ABS('Trades'!O132)&gt;1000000000,ROUND('Trades'!O132,2)&lt;&gt;'Trades'!O132))),FALSE),"Importes: hasta 2 decimales; valor absoluto de entrada ≤ 1.000.000.000.",IF(AND('Trades'!J132="GROSS",NOT(ISNUMBER('Trades'!M132))),"Indique la comisión, incluso si es cero",IF(AND('Trades'!J132="GROSS",'Trades'!M132&lt;0),"La comisión no puede ser negativa",IF(AND('Trades'!J132="GROSS",NOT(ISNUMBER('Trades'!N132))),"Indique otros cargos, incluso si son cero",IF(AND('Trades'!J132="GROSS",'Trades'!N132&lt;0),"Los cargos no pueden ser negativos",IF(AND('Trades'!J132="GROSS",NOT(ISNUMBER('Trades'!O132))),"Indique la financiación con signo, incluido cero",IF(AND('Trades'!J132="GROSS",NOT(ISNUMBER(F132))),"Indique el P&amp;L bruto de cada salida",IF(IF('Trades'!J132="NET",OR(ABS('Trades'!L132)&gt;1000000000,ROUND('Trades'!L132,2)&lt;&gt;'Trades'!L132),FALSE),"Importes: hasta 2 decimales; valor absoluto de entrada ≤ 1.000.000.000.",IF(IF('Trades'!J132="GROSS",OR(ABS('Trades'!M132)&gt;1000000000,ABS('Trades'!N132)&gt;1000000000,ABS('Trades'!O132)&gt;1000000000,ROUND('Trades'!M132,2)&lt;&gt;'Trades'!M132,ROUND('Trades'!N132,2)&lt;&gt;'Trades'!N132,ROUND('Trades'!O132,2)&lt;&gt;'Trades'!O132),FALSE),"Importes: hasta 2 decimales; valor absoluto de entrada ≤ 1.000.000.000.",IF(AND('Trades'!G132&lt;&gt;"",OR(NOT(ISNUMBER('Trades'!G132)),'Trades'!G132&lt;=0)),"Indique un precio positivo o deje la celda vacía",IF(AND('Trades'!H132&lt;&gt;"",OR(NOT(ISNUMBER('Trades'!H132)),'Trades'!H132&lt;=0)),"Indique un precio positivo o deje la celda vacía","")))))))))))))))))))))))))))))))))))</x:f>
      </x:c>
      <x:c r="D132" s="31"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d",ROUND(SUMIFS('Exits'!$I$9:$I$608,'Exits'!$B$9:$B$608,'Trades'!A132),8)))</x:f>
      </x:c>
      <x:c r="E132" s="32"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d",IF(OR(O132=0,COUNTIFS('Exits'!$B$9:$B$608,'Trades'!A132,'Exits'!$G$9:$G$608,-1)&gt;0),"n/d",_xlfn.MAXIFS('Exits'!$C$9:$C$608,'Exits'!$B$9:$B$608,'Trades'!A132))))</x:f>
      </x:c>
      <x:c r="F132" s="30"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n/d",IF(AND(O132&gt;0,SUMIFS('Exits'!$J$9:$J$608,'Exits'!$B$9:$B$608,'Trades'!A132)=O132),ROUND(SUMIFS('Exits'!$F$9:$F$608,'Exits'!$B$9:$B$608,'Trades'!A132),2),"n/d")))</x:f>
      </x:c>
      <x:c r="G132" s="30" t="str">
        <x:f>IF(P132=0,"",IF(K132&lt;&gt;1,"n/d",IF('Trades'!J132="NET",'Trades'!L132,ROUND(F132-'Trades'!M132-'Trades'!N132+'Trades'!O132,2))))</x:f>
      </x:c>
      <x:c r="H132" s="31" t="str">
        <x:f>IF(P132=0,"",IF(N132=1,G132/'Trades'!P132,"n/d"))</x:f>
      </x:c>
      <x:c r="I132" s="33" t="str">
        <x:f>IF(P132=0,"",IF(K132&lt;&gt;1,"Posición sin completar",IF(NOT(ISNUMBER('Trades'!P132)),"Riesgo ausente o no válido: positivo, ≤ 1.000.000.000 y hasta 2 decimales.",IF(OR('Trades'!P132&lt;=0,'Trades'!P132&gt;1000000000,ROUND('Trades'!P132,2)&lt;&gt;'Trades'!P132),"Riesgo ausente o no válido: positivo, ≤ 1.000.000.000 y hasta 2 decimales.",IF(AND('Trades'!Q132&lt;&gt;"PRICE",'Trades'!Q132&lt;&gt;"ALL_IN"),"Elija PRICE o ALL_IN",IF('Trades'!Q132&lt;&gt;'Summary'!$K$4,"Otra base seleccionada","Registrado"))))))</x:f>
      </x:c>
      <x:c r="J132" s="33" t="str">
        <x:f>IF(P132=0,"",IF('Summary'!$H$6="Revise las fechas del filtro","Revise las fechas del filtro",IF(L132=1,"Incluida",IF(K132=1,"Fuera del período","No incluida"))))</x:f>
      </x:c>
      <x:c r="K132" s="29" t="n">
        <x:f>IF(P132=0,0,IF('Trades'!I132="UNSUPPORTED",4,IF(C132&lt;&gt;"",3,IF('Trades'!I132="OPEN",2,1))))</x:f>
        <x:v>0</x:v>
      </x:c>
      <x:c r="L132" s="29" t="n">
        <x:f>IF(OR(K132&lt;&gt;1,'Summary'!$H$6="Revise las fechas del filtro"),0,IF(AND(OR('Summary'!$B$6="",E132&gt;='Summary'!$B$6),OR('Summary'!$E$6="",E132&lt;'Summary'!$E$6+1)),1,0))</x:f>
        <x:v>0</x:v>
      </x:c>
      <x:c r="M132" s="29" t="n">
        <x:f>IF(AND(L132=1,N132=1,'Trades'!Q132='Summary'!$K$4),1,0)</x:f>
        <x:v>0</x:v>
      </x:c>
      <x:c r="N132" s="29" t="n">
        <x:f>IF(K132&lt;&gt;1,0,IF(NOT(ISNUMBER('Trades'!P132)),0,IF(AND('Trades'!P132&gt;0,'Trades'!P132&lt;=1000000000,ROUND('Trades'!P132,2)='Trades'!P132,OR('Trades'!Q132="PRICE",'Trades'!Q132="ALL_IN")),1,0)))</x:f>
        <x:v>0</x:v>
      </x:c>
      <x:c r="O132" s="29" t="n">
        <x:f>IF(P132=0,0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0,COUNTIFS('Exits'!$B$9:$B$608,'Trades'!A132,'Exits'!$K$9:$K$608,1)))</x:f>
        <x:v>0</x:v>
      </x:c>
      <x:c r="P132" s="29" t="n">
        <x:f>IF(COUNTA('Trades'!A132:I132,'Trades'!K132:T132)=0,0,1)</x:f>
        <x:v>0</x:v>
      </x:c>
    </x:row>
    <x:row r="133" ht="52" customHeight="1">
      <x:c r="A133" s="29" t="str">
        <x:f>IF(P133=0,"",IF('Trades'!A133="","[Trades "&amp;ROW()&amp;"]",'Trades'!A133))</x:f>
      </x:c>
      <x:c r="B133" s="33" t="str">
        <x:f>IF(K133=0,"",CHOOSE(K133,"Completa","Abierta","Incompleta / no válida","No admitida"))</x:f>
      </x:c>
      <x:c r="C133" s="33" t="str">
        <x:f>IF(P133=0,"",IF('Trades'!I133="UNSUPPORTED","No se admiten aumentos ni inversiones de posición",IF('Trades'!A133="","Introduzca el ID de operación",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ID: texto que empiece por A–Z, hasta 64 caracteres; sin *, ?, ~, =, &lt; ni &gt;. Ejemplo: T-001.",IF(COUNTIFS('Trades'!$A$9:$A$208,'Trades'!A133)&lt;&gt;1,"ID de operación duplicado",IF('Trades'!B133="","Indique el instrumento",IF(AND('Trades'!C133&lt;&gt;"LONG",'Trades'!C133&lt;&gt;"SHORT"),"Elija LONG o SHORT",IF(NOT(ISNUMBER('Trades'!D133)),"Introduzca una fecha y hora de apertura válidas",IF(OR('Trades'!D133&lt;1,'Trades'!D133&gt;2958465),"Introduzca una fecha y hora de apertura válidas",IF(NOT(ISNUMBER('Trades'!E133)),"Indique una cantidad inicial positiva",IF(OR('Trades'!E133&lt;=0,'Trades'!E133&gt;1000000,ROUND('Trades'!E133,8)&lt;&gt;'Trades'!E133),"Indique una cantidad inicial positiva",IF('Trades'!F133="","Indique la unidad de cantidad",IF(AND('Trades'!I133&lt;&gt;"OPEN",'Trades'!I133&lt;&gt;"CLOSED"),"Elija OPEN o CLOSED",IF(AND('Trades'!J133&lt;&gt;"NET",'Trades'!J133&lt;&gt;"GROSS"),"Elija NET o GROSS",IF(COUNTIFS('Exits'!$B$9:$B$608,'Trades'!A133,'Exits'!$G$9:$G$608,-1)&gt;0,"Revise las salidas vinculadas",IF(D133&gt;'Trades'!E133,"La cantidad cerrada supera la inicial",IF(AND('Trades'!I133="OPEN",D133='Trades'!E133),"OPEN contradice un saldo de cantidad nulo",IF('Trades'!I133="OPEN","",IF(O133=0,"Añada un cierre en Exits",IF(D133&lt;&gt;'Trades'!E133,"CLOSED requiere cerrar toda la cantidad",IF(AND('Trades'!J133="NET",NOT(ISNUMBER('Trades'!L133))),"Introduzca el neto conciliado de toda la posición",IF(AND('Trades'!J133="NET",'Trades'!K133&lt;&gt;"YES"),"Confirme que el neto abarca toda la posición",IF(IF('Trades'!J133="NET",IF('Trades'!M133="",FALSE,IF(NOT(ISNUMBER('Trades'!M133)),TRUE,OR('Trades'!M133&lt;0,'Trades'!M133&gt;1000000000,ROUND('Trades'!M133,2)&lt;&gt;'Trades'!M133))),FALSE),"Importes: hasta 2 decimales; valor absoluto de entrada ≤ 1.000.000.000.",IF(IF('Trades'!J133="NET",IF('Trades'!N133="",FALSE,IF(NOT(ISNUMBER('Trades'!N133)),TRUE,OR('Trades'!N133&lt;0,'Trades'!N133&gt;1000000000,ROUND('Trades'!N133,2)&lt;&gt;'Trades'!N133))),FALSE),"Importes: hasta 2 decimales; valor absoluto de entrada ≤ 1.000.000.000.",IF(IF('Trades'!J133="NET",IF('Trades'!O133="",FALSE,IF(NOT(ISNUMBER('Trades'!O133)),TRUE,OR(ABS('Trades'!O133)&gt;1000000000,ROUND('Trades'!O133,2)&lt;&gt;'Trades'!O133))),FALSE),"Importes: hasta 2 decimales; valor absoluto de entrada ≤ 1.000.000.000.",IF(AND('Trades'!J133="GROSS",NOT(ISNUMBER('Trades'!M133))),"Indique la comisión, incluso si es cero",IF(AND('Trades'!J133="GROSS",'Trades'!M133&lt;0),"La comisión no puede ser negativa",IF(AND('Trades'!J133="GROSS",NOT(ISNUMBER('Trades'!N133))),"Indique otros cargos, incluso si son cero",IF(AND('Trades'!J133="GROSS",'Trades'!N133&lt;0),"Los cargos no pueden ser negativos",IF(AND('Trades'!J133="GROSS",NOT(ISNUMBER('Trades'!O133))),"Indique la financiación con signo, incluido cero",IF(AND('Trades'!J133="GROSS",NOT(ISNUMBER(F133))),"Indique el P&amp;L bruto de cada salida",IF(IF('Trades'!J133="NET",OR(ABS('Trades'!L133)&gt;1000000000,ROUND('Trades'!L133,2)&lt;&gt;'Trades'!L133),FALSE),"Importes: hasta 2 decimales; valor absoluto de entrada ≤ 1.000.000.000.",IF(IF('Trades'!J133="GROSS",OR(ABS('Trades'!M133)&gt;1000000000,ABS('Trades'!N133)&gt;1000000000,ABS('Trades'!O133)&gt;1000000000,ROUND('Trades'!M133,2)&lt;&gt;'Trades'!M133,ROUND('Trades'!N133,2)&lt;&gt;'Trades'!N133,ROUND('Trades'!O133,2)&lt;&gt;'Trades'!O133),FALSE),"Importes: hasta 2 decimales; valor absoluto de entrada ≤ 1.000.000.000.",IF(AND('Trades'!G133&lt;&gt;"",OR(NOT(ISNUMBER('Trades'!G133)),'Trades'!G133&lt;=0)),"Indique un precio positivo o deje la celda vacía",IF(AND('Trades'!H133&lt;&gt;"",OR(NOT(ISNUMBER('Trades'!H133)),'Trades'!H133&lt;=0)),"Indique un precio positivo o deje la celda vacía","")))))))))))))))))))))))))))))))))))</x:f>
      </x:c>
      <x:c r="D133" s="31"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d",ROUND(SUMIFS('Exits'!$I$9:$I$608,'Exits'!$B$9:$B$608,'Trades'!A133),8)))</x:f>
      </x:c>
      <x:c r="E133" s="32"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d",IF(OR(O133=0,COUNTIFS('Exits'!$B$9:$B$608,'Trades'!A133,'Exits'!$G$9:$G$608,-1)&gt;0),"n/d",_xlfn.MAXIFS('Exits'!$C$9:$C$608,'Exits'!$B$9:$B$608,'Trades'!A133))))</x:f>
      </x:c>
      <x:c r="F133" s="30"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n/d",IF(AND(O133&gt;0,SUMIFS('Exits'!$J$9:$J$608,'Exits'!$B$9:$B$608,'Trades'!A133)=O133),ROUND(SUMIFS('Exits'!$F$9:$F$608,'Exits'!$B$9:$B$608,'Trades'!A133),2),"n/d")))</x:f>
      </x:c>
      <x:c r="G133" s="30" t="str">
        <x:f>IF(P133=0,"",IF(K133&lt;&gt;1,"n/d",IF('Trades'!J133="NET",'Trades'!L133,ROUND(F133-'Trades'!M133-'Trades'!N133+'Trades'!O133,2))))</x:f>
      </x:c>
      <x:c r="H133" s="31" t="str">
        <x:f>IF(P133=0,"",IF(N133=1,G133/'Trades'!P133,"n/d"))</x:f>
      </x:c>
      <x:c r="I133" s="33" t="str">
        <x:f>IF(P133=0,"",IF(K133&lt;&gt;1,"Posición sin completar",IF(NOT(ISNUMBER('Trades'!P133)),"Riesgo ausente o no válido: positivo, ≤ 1.000.000.000 y hasta 2 decimales.",IF(OR('Trades'!P133&lt;=0,'Trades'!P133&gt;1000000000,ROUND('Trades'!P133,2)&lt;&gt;'Trades'!P133),"Riesgo ausente o no válido: positivo, ≤ 1.000.000.000 y hasta 2 decimales.",IF(AND('Trades'!Q133&lt;&gt;"PRICE",'Trades'!Q133&lt;&gt;"ALL_IN"),"Elija PRICE o ALL_IN",IF('Trades'!Q133&lt;&gt;'Summary'!$K$4,"Otra base seleccionada","Registrado"))))))</x:f>
      </x:c>
      <x:c r="J133" s="33" t="str">
        <x:f>IF(P133=0,"",IF('Summary'!$H$6="Revise las fechas del filtro","Revise las fechas del filtro",IF(L133=1,"Incluida",IF(K133=1,"Fuera del período","No incluida"))))</x:f>
      </x:c>
      <x:c r="K133" s="29" t="n">
        <x:f>IF(P133=0,0,IF('Trades'!I133="UNSUPPORTED",4,IF(C133&lt;&gt;"",3,IF('Trades'!I133="OPEN",2,1))))</x:f>
        <x:v>0</x:v>
      </x:c>
      <x:c r="L133" s="29" t="n">
        <x:f>IF(OR(K133&lt;&gt;1,'Summary'!$H$6="Revise las fechas del filtro"),0,IF(AND(OR('Summary'!$B$6="",E133&gt;='Summary'!$B$6),OR('Summary'!$E$6="",E133&lt;'Summary'!$E$6+1)),1,0))</x:f>
        <x:v>0</x:v>
      </x:c>
      <x:c r="M133" s="29" t="n">
        <x:f>IF(AND(L133=1,N133=1,'Trades'!Q133='Summary'!$K$4),1,0)</x:f>
        <x:v>0</x:v>
      </x:c>
      <x:c r="N133" s="29" t="n">
        <x:f>IF(K133&lt;&gt;1,0,IF(NOT(ISNUMBER('Trades'!P133)),0,IF(AND('Trades'!P133&gt;0,'Trades'!P133&lt;=1000000000,ROUND('Trades'!P133,2)='Trades'!P133,OR('Trades'!Q133="PRICE",'Trades'!Q133="ALL_IN")),1,0)))</x:f>
        <x:v>0</x:v>
      </x:c>
      <x:c r="O133" s="29" t="n">
        <x:f>IF(P133=0,0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0,COUNTIFS('Exits'!$B$9:$B$608,'Trades'!A133,'Exits'!$K$9:$K$608,1)))</x:f>
        <x:v>0</x:v>
      </x:c>
      <x:c r="P133" s="29" t="n">
        <x:f>IF(COUNTA('Trades'!A133:I133,'Trades'!K133:T133)=0,0,1)</x:f>
        <x:v>0</x:v>
      </x:c>
    </x:row>
    <x:row r="134" ht="52" customHeight="1">
      <x:c r="A134" s="29" t="str">
        <x:f>IF(P134=0,"",IF('Trades'!A134="","[Trades "&amp;ROW()&amp;"]",'Trades'!A134))</x:f>
      </x:c>
      <x:c r="B134" s="33" t="str">
        <x:f>IF(K134=0,"",CHOOSE(K134,"Completa","Abierta","Incompleta / no válida","No admitida"))</x:f>
      </x:c>
      <x:c r="C134" s="33" t="str">
        <x:f>IF(P134=0,"",IF('Trades'!I134="UNSUPPORTED","No se admiten aumentos ni inversiones de posición",IF('Trades'!A134="","Introduzca el ID de operación",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ID: texto que empiece por A–Z, hasta 64 caracteres; sin *, ?, ~, =, &lt; ni &gt;. Ejemplo: T-001.",IF(COUNTIFS('Trades'!$A$9:$A$208,'Trades'!A134)&lt;&gt;1,"ID de operación duplicado",IF('Trades'!B134="","Indique el instrumento",IF(AND('Trades'!C134&lt;&gt;"LONG",'Trades'!C134&lt;&gt;"SHORT"),"Elija LONG o SHORT",IF(NOT(ISNUMBER('Trades'!D134)),"Introduzca una fecha y hora de apertura válidas",IF(OR('Trades'!D134&lt;1,'Trades'!D134&gt;2958465),"Introduzca una fecha y hora de apertura válidas",IF(NOT(ISNUMBER('Trades'!E134)),"Indique una cantidad inicial positiva",IF(OR('Trades'!E134&lt;=0,'Trades'!E134&gt;1000000,ROUND('Trades'!E134,8)&lt;&gt;'Trades'!E134),"Indique una cantidad inicial positiva",IF('Trades'!F134="","Indique la unidad de cantidad",IF(AND('Trades'!I134&lt;&gt;"OPEN",'Trades'!I134&lt;&gt;"CLOSED"),"Elija OPEN o CLOSED",IF(AND('Trades'!J134&lt;&gt;"NET",'Trades'!J134&lt;&gt;"GROSS"),"Elija NET o GROSS",IF(COUNTIFS('Exits'!$B$9:$B$608,'Trades'!A134,'Exits'!$G$9:$G$608,-1)&gt;0,"Revise las salidas vinculadas",IF(D134&gt;'Trades'!E134,"La cantidad cerrada supera la inicial",IF(AND('Trades'!I134="OPEN",D134='Trades'!E134),"OPEN contradice un saldo de cantidad nulo",IF('Trades'!I134="OPEN","",IF(O134=0,"Añada un cierre en Exits",IF(D134&lt;&gt;'Trades'!E134,"CLOSED requiere cerrar toda la cantidad",IF(AND('Trades'!J134="NET",NOT(ISNUMBER('Trades'!L134))),"Introduzca el neto conciliado de toda la posición",IF(AND('Trades'!J134="NET",'Trades'!K134&lt;&gt;"YES"),"Confirme que el neto abarca toda la posición",IF(IF('Trades'!J134="NET",IF('Trades'!M134="",FALSE,IF(NOT(ISNUMBER('Trades'!M134)),TRUE,OR('Trades'!M134&lt;0,'Trades'!M134&gt;1000000000,ROUND('Trades'!M134,2)&lt;&gt;'Trades'!M134))),FALSE),"Importes: hasta 2 decimales; valor absoluto de entrada ≤ 1.000.000.000.",IF(IF('Trades'!J134="NET",IF('Trades'!N134="",FALSE,IF(NOT(ISNUMBER('Trades'!N134)),TRUE,OR('Trades'!N134&lt;0,'Trades'!N134&gt;1000000000,ROUND('Trades'!N134,2)&lt;&gt;'Trades'!N134))),FALSE),"Importes: hasta 2 decimales; valor absoluto de entrada ≤ 1.000.000.000.",IF(IF('Trades'!J134="NET",IF('Trades'!O134="",FALSE,IF(NOT(ISNUMBER('Trades'!O134)),TRUE,OR(ABS('Trades'!O134)&gt;1000000000,ROUND('Trades'!O134,2)&lt;&gt;'Trades'!O134))),FALSE),"Importes: hasta 2 decimales; valor absoluto de entrada ≤ 1.000.000.000.",IF(AND('Trades'!J134="GROSS",NOT(ISNUMBER('Trades'!M134))),"Indique la comisión, incluso si es cero",IF(AND('Trades'!J134="GROSS",'Trades'!M134&lt;0),"La comisión no puede ser negativa",IF(AND('Trades'!J134="GROSS",NOT(ISNUMBER('Trades'!N134))),"Indique otros cargos, incluso si son cero",IF(AND('Trades'!J134="GROSS",'Trades'!N134&lt;0),"Los cargos no pueden ser negativos",IF(AND('Trades'!J134="GROSS",NOT(ISNUMBER('Trades'!O134))),"Indique la financiación con signo, incluido cero",IF(AND('Trades'!J134="GROSS",NOT(ISNUMBER(F134))),"Indique el P&amp;L bruto de cada salida",IF(IF('Trades'!J134="NET",OR(ABS('Trades'!L134)&gt;1000000000,ROUND('Trades'!L134,2)&lt;&gt;'Trades'!L134),FALSE),"Importes: hasta 2 decimales; valor absoluto de entrada ≤ 1.000.000.000.",IF(IF('Trades'!J134="GROSS",OR(ABS('Trades'!M134)&gt;1000000000,ABS('Trades'!N134)&gt;1000000000,ABS('Trades'!O134)&gt;1000000000,ROUND('Trades'!M134,2)&lt;&gt;'Trades'!M134,ROUND('Trades'!N134,2)&lt;&gt;'Trades'!N134,ROUND('Trades'!O134,2)&lt;&gt;'Trades'!O134),FALSE),"Importes: hasta 2 decimales; valor absoluto de entrada ≤ 1.000.000.000.",IF(AND('Trades'!G134&lt;&gt;"",OR(NOT(ISNUMBER('Trades'!G134)),'Trades'!G134&lt;=0)),"Indique un precio positivo o deje la celda vacía",IF(AND('Trades'!H134&lt;&gt;"",OR(NOT(ISNUMBER('Trades'!H134)),'Trades'!H134&lt;=0)),"Indique un precio positivo o deje la celda vacía","")))))))))))))))))))))))))))))))))))</x:f>
      </x:c>
      <x:c r="D134" s="31"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d",ROUND(SUMIFS('Exits'!$I$9:$I$608,'Exits'!$B$9:$B$608,'Trades'!A134),8)))</x:f>
      </x:c>
      <x:c r="E134" s="32"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d",IF(OR(O134=0,COUNTIFS('Exits'!$B$9:$B$608,'Trades'!A134,'Exits'!$G$9:$G$608,-1)&gt;0),"n/d",_xlfn.MAXIFS('Exits'!$C$9:$C$608,'Exits'!$B$9:$B$608,'Trades'!A134))))</x:f>
      </x:c>
      <x:c r="F134" s="30"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n/d",IF(AND(O134&gt;0,SUMIFS('Exits'!$J$9:$J$608,'Exits'!$B$9:$B$608,'Trades'!A134)=O134),ROUND(SUMIFS('Exits'!$F$9:$F$608,'Exits'!$B$9:$B$608,'Trades'!A134),2),"n/d")))</x:f>
      </x:c>
      <x:c r="G134" s="30" t="str">
        <x:f>IF(P134=0,"",IF(K134&lt;&gt;1,"n/d",IF('Trades'!J134="NET",'Trades'!L134,ROUND(F134-'Trades'!M134-'Trades'!N134+'Trades'!O134,2))))</x:f>
      </x:c>
      <x:c r="H134" s="31" t="str">
        <x:f>IF(P134=0,"",IF(N134=1,G134/'Trades'!P134,"n/d"))</x:f>
      </x:c>
      <x:c r="I134" s="33" t="str">
        <x:f>IF(P134=0,"",IF(K134&lt;&gt;1,"Posición sin completar",IF(NOT(ISNUMBER('Trades'!P134)),"Riesgo ausente o no válido: positivo, ≤ 1.000.000.000 y hasta 2 decimales.",IF(OR('Trades'!P134&lt;=0,'Trades'!P134&gt;1000000000,ROUND('Trades'!P134,2)&lt;&gt;'Trades'!P134),"Riesgo ausente o no válido: positivo, ≤ 1.000.000.000 y hasta 2 decimales.",IF(AND('Trades'!Q134&lt;&gt;"PRICE",'Trades'!Q134&lt;&gt;"ALL_IN"),"Elija PRICE o ALL_IN",IF('Trades'!Q134&lt;&gt;'Summary'!$K$4,"Otra base seleccionada","Registrado"))))))</x:f>
      </x:c>
      <x:c r="J134" s="33" t="str">
        <x:f>IF(P134=0,"",IF('Summary'!$H$6="Revise las fechas del filtro","Revise las fechas del filtro",IF(L134=1,"Incluida",IF(K134=1,"Fuera del período","No incluida"))))</x:f>
      </x:c>
      <x:c r="K134" s="29" t="n">
        <x:f>IF(P134=0,0,IF('Trades'!I134="UNSUPPORTED",4,IF(C134&lt;&gt;"",3,IF('Trades'!I134="OPEN",2,1))))</x:f>
        <x:v>0</x:v>
      </x:c>
      <x:c r="L134" s="29" t="n">
        <x:f>IF(OR(K134&lt;&gt;1,'Summary'!$H$6="Revise las fechas del filtro"),0,IF(AND(OR('Summary'!$B$6="",E134&gt;='Summary'!$B$6),OR('Summary'!$E$6="",E134&lt;'Summary'!$E$6+1)),1,0))</x:f>
        <x:v>0</x:v>
      </x:c>
      <x:c r="M134" s="29" t="n">
        <x:f>IF(AND(L134=1,N134=1,'Trades'!Q134='Summary'!$K$4),1,0)</x:f>
        <x:v>0</x:v>
      </x:c>
      <x:c r="N134" s="29" t="n">
        <x:f>IF(K134&lt;&gt;1,0,IF(NOT(ISNUMBER('Trades'!P134)),0,IF(AND('Trades'!P134&gt;0,'Trades'!P134&lt;=1000000000,ROUND('Trades'!P134,2)='Trades'!P134,OR('Trades'!Q134="PRICE",'Trades'!Q134="ALL_IN")),1,0)))</x:f>
        <x:v>0</x:v>
      </x:c>
      <x:c r="O134" s="29" t="n">
        <x:f>IF(P134=0,0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0,COUNTIFS('Exits'!$B$9:$B$608,'Trades'!A134,'Exits'!$K$9:$K$608,1)))</x:f>
        <x:v>0</x:v>
      </x:c>
      <x:c r="P134" s="29" t="n">
        <x:f>IF(COUNTA('Trades'!A134:I134,'Trades'!K134:T134)=0,0,1)</x:f>
        <x:v>0</x:v>
      </x:c>
    </x:row>
    <x:row r="135" ht="52" customHeight="1">
      <x:c r="A135" s="29" t="str">
        <x:f>IF(P135=0,"",IF('Trades'!A135="","[Trades "&amp;ROW()&amp;"]",'Trades'!A135))</x:f>
      </x:c>
      <x:c r="B135" s="33" t="str">
        <x:f>IF(K135=0,"",CHOOSE(K135,"Completa","Abierta","Incompleta / no válida","No admitida"))</x:f>
      </x:c>
      <x:c r="C135" s="33" t="str">
        <x:f>IF(P135=0,"",IF('Trades'!I135="UNSUPPORTED","No se admiten aumentos ni inversiones de posición",IF('Trades'!A135="","Introduzca el ID de operación",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ID: texto que empiece por A–Z, hasta 64 caracteres; sin *, ?, ~, =, &lt; ni &gt;. Ejemplo: T-001.",IF(COUNTIFS('Trades'!$A$9:$A$208,'Trades'!A135)&lt;&gt;1,"ID de operación duplicado",IF('Trades'!B135="","Indique el instrumento",IF(AND('Trades'!C135&lt;&gt;"LONG",'Trades'!C135&lt;&gt;"SHORT"),"Elija LONG o SHORT",IF(NOT(ISNUMBER('Trades'!D135)),"Introduzca una fecha y hora de apertura válidas",IF(OR('Trades'!D135&lt;1,'Trades'!D135&gt;2958465),"Introduzca una fecha y hora de apertura válidas",IF(NOT(ISNUMBER('Trades'!E135)),"Indique una cantidad inicial positiva",IF(OR('Trades'!E135&lt;=0,'Trades'!E135&gt;1000000,ROUND('Trades'!E135,8)&lt;&gt;'Trades'!E135),"Indique una cantidad inicial positiva",IF('Trades'!F135="","Indique la unidad de cantidad",IF(AND('Trades'!I135&lt;&gt;"OPEN",'Trades'!I135&lt;&gt;"CLOSED"),"Elija OPEN o CLOSED",IF(AND('Trades'!J135&lt;&gt;"NET",'Trades'!J135&lt;&gt;"GROSS"),"Elija NET o GROSS",IF(COUNTIFS('Exits'!$B$9:$B$608,'Trades'!A135,'Exits'!$G$9:$G$608,-1)&gt;0,"Revise las salidas vinculadas",IF(D135&gt;'Trades'!E135,"La cantidad cerrada supera la inicial",IF(AND('Trades'!I135="OPEN",D135='Trades'!E135),"OPEN contradice un saldo de cantidad nulo",IF('Trades'!I135="OPEN","",IF(O135=0,"Añada un cierre en Exits",IF(D135&lt;&gt;'Trades'!E135,"CLOSED requiere cerrar toda la cantidad",IF(AND('Trades'!J135="NET",NOT(ISNUMBER('Trades'!L135))),"Introduzca el neto conciliado de toda la posición",IF(AND('Trades'!J135="NET",'Trades'!K135&lt;&gt;"YES"),"Confirme que el neto abarca toda la posición",IF(IF('Trades'!J135="NET",IF('Trades'!M135="",FALSE,IF(NOT(ISNUMBER('Trades'!M135)),TRUE,OR('Trades'!M135&lt;0,'Trades'!M135&gt;1000000000,ROUND('Trades'!M135,2)&lt;&gt;'Trades'!M135))),FALSE),"Importes: hasta 2 decimales; valor absoluto de entrada ≤ 1.000.000.000.",IF(IF('Trades'!J135="NET",IF('Trades'!N135="",FALSE,IF(NOT(ISNUMBER('Trades'!N135)),TRUE,OR('Trades'!N135&lt;0,'Trades'!N135&gt;1000000000,ROUND('Trades'!N135,2)&lt;&gt;'Trades'!N135))),FALSE),"Importes: hasta 2 decimales; valor absoluto de entrada ≤ 1.000.000.000.",IF(IF('Trades'!J135="NET",IF('Trades'!O135="",FALSE,IF(NOT(ISNUMBER('Trades'!O135)),TRUE,OR(ABS('Trades'!O135)&gt;1000000000,ROUND('Trades'!O135,2)&lt;&gt;'Trades'!O135))),FALSE),"Importes: hasta 2 decimales; valor absoluto de entrada ≤ 1.000.000.000.",IF(AND('Trades'!J135="GROSS",NOT(ISNUMBER('Trades'!M135))),"Indique la comisión, incluso si es cero",IF(AND('Trades'!J135="GROSS",'Trades'!M135&lt;0),"La comisión no puede ser negativa",IF(AND('Trades'!J135="GROSS",NOT(ISNUMBER('Trades'!N135))),"Indique otros cargos, incluso si son cero",IF(AND('Trades'!J135="GROSS",'Trades'!N135&lt;0),"Los cargos no pueden ser negativos",IF(AND('Trades'!J135="GROSS",NOT(ISNUMBER('Trades'!O135))),"Indique la financiación con signo, incluido cero",IF(AND('Trades'!J135="GROSS",NOT(ISNUMBER(F135))),"Indique el P&amp;L bruto de cada salida",IF(IF('Trades'!J135="NET",OR(ABS('Trades'!L135)&gt;1000000000,ROUND('Trades'!L135,2)&lt;&gt;'Trades'!L135),FALSE),"Importes: hasta 2 decimales; valor absoluto de entrada ≤ 1.000.000.000.",IF(IF('Trades'!J135="GROSS",OR(ABS('Trades'!M135)&gt;1000000000,ABS('Trades'!N135)&gt;1000000000,ABS('Trades'!O135)&gt;1000000000,ROUND('Trades'!M135,2)&lt;&gt;'Trades'!M135,ROUND('Trades'!N135,2)&lt;&gt;'Trades'!N135,ROUND('Trades'!O135,2)&lt;&gt;'Trades'!O135),FALSE),"Importes: hasta 2 decimales; valor absoluto de entrada ≤ 1.000.000.000.",IF(AND('Trades'!G135&lt;&gt;"",OR(NOT(ISNUMBER('Trades'!G135)),'Trades'!G135&lt;=0)),"Indique un precio positivo o deje la celda vacía",IF(AND('Trades'!H135&lt;&gt;"",OR(NOT(ISNUMBER('Trades'!H135)),'Trades'!H135&lt;=0)),"Indique un precio positivo o deje la celda vacía","")))))))))))))))))))))))))))))))))))</x:f>
      </x:c>
      <x:c r="D135" s="31"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d",ROUND(SUMIFS('Exits'!$I$9:$I$608,'Exits'!$B$9:$B$608,'Trades'!A135),8)))</x:f>
      </x:c>
      <x:c r="E135" s="32"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d",IF(OR(O135=0,COUNTIFS('Exits'!$B$9:$B$608,'Trades'!A135,'Exits'!$G$9:$G$608,-1)&gt;0),"n/d",_xlfn.MAXIFS('Exits'!$C$9:$C$608,'Exits'!$B$9:$B$608,'Trades'!A135))))</x:f>
      </x:c>
      <x:c r="F135" s="30"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n/d",IF(AND(O135&gt;0,SUMIFS('Exits'!$J$9:$J$608,'Exits'!$B$9:$B$608,'Trades'!A135)=O135),ROUND(SUMIFS('Exits'!$F$9:$F$608,'Exits'!$B$9:$B$608,'Trades'!A135),2),"n/d")))</x:f>
      </x:c>
      <x:c r="G135" s="30" t="str">
        <x:f>IF(P135=0,"",IF(K135&lt;&gt;1,"n/d",IF('Trades'!J135="NET",'Trades'!L135,ROUND(F135-'Trades'!M135-'Trades'!N135+'Trades'!O135,2))))</x:f>
      </x:c>
      <x:c r="H135" s="31" t="str">
        <x:f>IF(P135=0,"",IF(N135=1,G135/'Trades'!P135,"n/d"))</x:f>
      </x:c>
      <x:c r="I135" s="33" t="str">
        <x:f>IF(P135=0,"",IF(K135&lt;&gt;1,"Posición sin completar",IF(NOT(ISNUMBER('Trades'!P135)),"Riesgo ausente o no válido: positivo, ≤ 1.000.000.000 y hasta 2 decimales.",IF(OR('Trades'!P135&lt;=0,'Trades'!P135&gt;1000000000,ROUND('Trades'!P135,2)&lt;&gt;'Trades'!P135),"Riesgo ausente o no válido: positivo, ≤ 1.000.000.000 y hasta 2 decimales.",IF(AND('Trades'!Q135&lt;&gt;"PRICE",'Trades'!Q135&lt;&gt;"ALL_IN"),"Elija PRICE o ALL_IN",IF('Trades'!Q135&lt;&gt;'Summary'!$K$4,"Otra base seleccionada","Registrado"))))))</x:f>
      </x:c>
      <x:c r="J135" s="33" t="str">
        <x:f>IF(P135=0,"",IF('Summary'!$H$6="Revise las fechas del filtro","Revise las fechas del filtro",IF(L135=1,"Incluida",IF(K135=1,"Fuera del período","No incluida"))))</x:f>
      </x:c>
      <x:c r="K135" s="29" t="n">
        <x:f>IF(P135=0,0,IF('Trades'!I135="UNSUPPORTED",4,IF(C135&lt;&gt;"",3,IF('Trades'!I135="OPEN",2,1))))</x:f>
        <x:v>0</x:v>
      </x:c>
      <x:c r="L135" s="29" t="n">
        <x:f>IF(OR(K135&lt;&gt;1,'Summary'!$H$6="Revise las fechas del filtro"),0,IF(AND(OR('Summary'!$B$6="",E135&gt;='Summary'!$B$6),OR('Summary'!$E$6="",E135&lt;'Summary'!$E$6+1)),1,0))</x:f>
        <x:v>0</x:v>
      </x:c>
      <x:c r="M135" s="29" t="n">
        <x:f>IF(AND(L135=1,N135=1,'Trades'!Q135='Summary'!$K$4),1,0)</x:f>
        <x:v>0</x:v>
      </x:c>
      <x:c r="N135" s="29" t="n">
        <x:f>IF(K135&lt;&gt;1,0,IF(NOT(ISNUMBER('Trades'!P135)),0,IF(AND('Trades'!P135&gt;0,'Trades'!P135&lt;=1000000000,ROUND('Trades'!P135,2)='Trades'!P135,OR('Trades'!Q135="PRICE",'Trades'!Q135="ALL_IN")),1,0)))</x:f>
        <x:v>0</x:v>
      </x:c>
      <x:c r="O135" s="29" t="n">
        <x:f>IF(P135=0,0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0,COUNTIFS('Exits'!$B$9:$B$608,'Trades'!A135,'Exits'!$K$9:$K$608,1)))</x:f>
        <x:v>0</x:v>
      </x:c>
      <x:c r="P135" s="29" t="n">
        <x:f>IF(COUNTA('Trades'!A135:I135,'Trades'!K135:T135)=0,0,1)</x:f>
        <x:v>0</x:v>
      </x:c>
    </x:row>
    <x:row r="136" ht="52" customHeight="1">
      <x:c r="A136" s="29" t="str">
        <x:f>IF(P136=0,"",IF('Trades'!A136="","[Trades "&amp;ROW()&amp;"]",'Trades'!A136))</x:f>
      </x:c>
      <x:c r="B136" s="33" t="str">
        <x:f>IF(K136=0,"",CHOOSE(K136,"Completa","Abierta","Incompleta / no válida","No admitida"))</x:f>
      </x:c>
      <x:c r="C136" s="33" t="str">
        <x:f>IF(P136=0,"",IF('Trades'!I136="UNSUPPORTED","No se admiten aumentos ni inversiones de posición",IF('Trades'!A136="","Introduzca el ID de operación",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ID: texto que empiece por A–Z, hasta 64 caracteres; sin *, ?, ~, =, &lt; ni &gt;. Ejemplo: T-001.",IF(COUNTIFS('Trades'!$A$9:$A$208,'Trades'!A136)&lt;&gt;1,"ID de operación duplicado",IF('Trades'!B136="","Indique el instrumento",IF(AND('Trades'!C136&lt;&gt;"LONG",'Trades'!C136&lt;&gt;"SHORT"),"Elija LONG o SHORT",IF(NOT(ISNUMBER('Trades'!D136)),"Introduzca una fecha y hora de apertura válidas",IF(OR('Trades'!D136&lt;1,'Trades'!D136&gt;2958465),"Introduzca una fecha y hora de apertura válidas",IF(NOT(ISNUMBER('Trades'!E136)),"Indique una cantidad inicial positiva",IF(OR('Trades'!E136&lt;=0,'Trades'!E136&gt;1000000,ROUND('Trades'!E136,8)&lt;&gt;'Trades'!E136),"Indique una cantidad inicial positiva",IF('Trades'!F136="","Indique la unidad de cantidad",IF(AND('Trades'!I136&lt;&gt;"OPEN",'Trades'!I136&lt;&gt;"CLOSED"),"Elija OPEN o CLOSED",IF(AND('Trades'!J136&lt;&gt;"NET",'Trades'!J136&lt;&gt;"GROSS"),"Elija NET o GROSS",IF(COUNTIFS('Exits'!$B$9:$B$608,'Trades'!A136,'Exits'!$G$9:$G$608,-1)&gt;0,"Revise las salidas vinculadas",IF(D136&gt;'Trades'!E136,"La cantidad cerrada supera la inicial",IF(AND('Trades'!I136="OPEN",D136='Trades'!E136),"OPEN contradice un saldo de cantidad nulo",IF('Trades'!I136="OPEN","",IF(O136=0,"Añada un cierre en Exits",IF(D136&lt;&gt;'Trades'!E136,"CLOSED requiere cerrar toda la cantidad",IF(AND('Trades'!J136="NET",NOT(ISNUMBER('Trades'!L136))),"Introduzca el neto conciliado de toda la posición",IF(AND('Trades'!J136="NET",'Trades'!K136&lt;&gt;"YES"),"Confirme que el neto abarca toda la posición",IF(IF('Trades'!J136="NET",IF('Trades'!M136="",FALSE,IF(NOT(ISNUMBER('Trades'!M136)),TRUE,OR('Trades'!M136&lt;0,'Trades'!M136&gt;1000000000,ROUND('Trades'!M136,2)&lt;&gt;'Trades'!M136))),FALSE),"Importes: hasta 2 decimales; valor absoluto de entrada ≤ 1.000.000.000.",IF(IF('Trades'!J136="NET",IF('Trades'!N136="",FALSE,IF(NOT(ISNUMBER('Trades'!N136)),TRUE,OR('Trades'!N136&lt;0,'Trades'!N136&gt;1000000000,ROUND('Trades'!N136,2)&lt;&gt;'Trades'!N136))),FALSE),"Importes: hasta 2 decimales; valor absoluto de entrada ≤ 1.000.000.000.",IF(IF('Trades'!J136="NET",IF('Trades'!O136="",FALSE,IF(NOT(ISNUMBER('Trades'!O136)),TRUE,OR(ABS('Trades'!O136)&gt;1000000000,ROUND('Trades'!O136,2)&lt;&gt;'Trades'!O136))),FALSE),"Importes: hasta 2 decimales; valor absoluto de entrada ≤ 1.000.000.000.",IF(AND('Trades'!J136="GROSS",NOT(ISNUMBER('Trades'!M136))),"Indique la comisión, incluso si es cero",IF(AND('Trades'!J136="GROSS",'Trades'!M136&lt;0),"La comisión no puede ser negativa",IF(AND('Trades'!J136="GROSS",NOT(ISNUMBER('Trades'!N136))),"Indique otros cargos, incluso si son cero",IF(AND('Trades'!J136="GROSS",'Trades'!N136&lt;0),"Los cargos no pueden ser negativos",IF(AND('Trades'!J136="GROSS",NOT(ISNUMBER('Trades'!O136))),"Indique la financiación con signo, incluido cero",IF(AND('Trades'!J136="GROSS",NOT(ISNUMBER(F136))),"Indique el P&amp;L bruto de cada salida",IF(IF('Trades'!J136="NET",OR(ABS('Trades'!L136)&gt;1000000000,ROUND('Trades'!L136,2)&lt;&gt;'Trades'!L136),FALSE),"Importes: hasta 2 decimales; valor absoluto de entrada ≤ 1.000.000.000.",IF(IF('Trades'!J136="GROSS",OR(ABS('Trades'!M136)&gt;1000000000,ABS('Trades'!N136)&gt;1000000000,ABS('Trades'!O136)&gt;1000000000,ROUND('Trades'!M136,2)&lt;&gt;'Trades'!M136,ROUND('Trades'!N136,2)&lt;&gt;'Trades'!N136,ROUND('Trades'!O136,2)&lt;&gt;'Trades'!O136),FALSE),"Importes: hasta 2 decimales; valor absoluto de entrada ≤ 1.000.000.000.",IF(AND('Trades'!G136&lt;&gt;"",OR(NOT(ISNUMBER('Trades'!G136)),'Trades'!G136&lt;=0)),"Indique un precio positivo o deje la celda vacía",IF(AND('Trades'!H136&lt;&gt;"",OR(NOT(ISNUMBER('Trades'!H136)),'Trades'!H136&lt;=0)),"Indique un precio positivo o deje la celda vacía","")))))))))))))))))))))))))))))))))))</x:f>
      </x:c>
      <x:c r="D136" s="31"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d",ROUND(SUMIFS('Exits'!$I$9:$I$608,'Exits'!$B$9:$B$608,'Trades'!A136),8)))</x:f>
      </x:c>
      <x:c r="E136" s="32"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d",IF(OR(O136=0,COUNTIFS('Exits'!$B$9:$B$608,'Trades'!A136,'Exits'!$G$9:$G$608,-1)&gt;0),"n/d",_xlfn.MAXIFS('Exits'!$C$9:$C$608,'Exits'!$B$9:$B$608,'Trades'!A136))))</x:f>
      </x:c>
      <x:c r="F136" s="30"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n/d",IF(AND(O136&gt;0,SUMIFS('Exits'!$J$9:$J$608,'Exits'!$B$9:$B$608,'Trades'!A136)=O136),ROUND(SUMIFS('Exits'!$F$9:$F$608,'Exits'!$B$9:$B$608,'Trades'!A136),2),"n/d")))</x:f>
      </x:c>
      <x:c r="G136" s="30" t="str">
        <x:f>IF(P136=0,"",IF(K136&lt;&gt;1,"n/d",IF('Trades'!J136="NET",'Trades'!L136,ROUND(F136-'Trades'!M136-'Trades'!N136+'Trades'!O136,2))))</x:f>
      </x:c>
      <x:c r="H136" s="31" t="str">
        <x:f>IF(P136=0,"",IF(N136=1,G136/'Trades'!P136,"n/d"))</x:f>
      </x:c>
      <x:c r="I136" s="33" t="str">
        <x:f>IF(P136=0,"",IF(K136&lt;&gt;1,"Posición sin completar",IF(NOT(ISNUMBER('Trades'!P136)),"Riesgo ausente o no válido: positivo, ≤ 1.000.000.000 y hasta 2 decimales.",IF(OR('Trades'!P136&lt;=0,'Trades'!P136&gt;1000000000,ROUND('Trades'!P136,2)&lt;&gt;'Trades'!P136),"Riesgo ausente o no válido: positivo, ≤ 1.000.000.000 y hasta 2 decimales.",IF(AND('Trades'!Q136&lt;&gt;"PRICE",'Trades'!Q136&lt;&gt;"ALL_IN"),"Elija PRICE o ALL_IN",IF('Trades'!Q136&lt;&gt;'Summary'!$K$4,"Otra base seleccionada","Registrado"))))))</x:f>
      </x:c>
      <x:c r="J136" s="33" t="str">
        <x:f>IF(P136=0,"",IF('Summary'!$H$6="Revise las fechas del filtro","Revise las fechas del filtro",IF(L136=1,"Incluida",IF(K136=1,"Fuera del período","No incluida"))))</x:f>
      </x:c>
      <x:c r="K136" s="29" t="n">
        <x:f>IF(P136=0,0,IF('Trades'!I136="UNSUPPORTED",4,IF(C136&lt;&gt;"",3,IF('Trades'!I136="OPEN",2,1))))</x:f>
        <x:v>0</x:v>
      </x:c>
      <x:c r="L136" s="29" t="n">
        <x:f>IF(OR(K136&lt;&gt;1,'Summary'!$H$6="Revise las fechas del filtro"),0,IF(AND(OR('Summary'!$B$6="",E136&gt;='Summary'!$B$6),OR('Summary'!$E$6="",E136&lt;'Summary'!$E$6+1)),1,0))</x:f>
        <x:v>0</x:v>
      </x:c>
      <x:c r="M136" s="29" t="n">
        <x:f>IF(AND(L136=1,N136=1,'Trades'!Q136='Summary'!$K$4),1,0)</x:f>
        <x:v>0</x:v>
      </x:c>
      <x:c r="N136" s="29" t="n">
        <x:f>IF(K136&lt;&gt;1,0,IF(NOT(ISNUMBER('Trades'!P136)),0,IF(AND('Trades'!P136&gt;0,'Trades'!P136&lt;=1000000000,ROUND('Trades'!P136,2)='Trades'!P136,OR('Trades'!Q136="PRICE",'Trades'!Q136="ALL_IN")),1,0)))</x:f>
        <x:v>0</x:v>
      </x:c>
      <x:c r="O136" s="29" t="n">
        <x:f>IF(P136=0,0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0,COUNTIFS('Exits'!$B$9:$B$608,'Trades'!A136,'Exits'!$K$9:$K$608,1)))</x:f>
        <x:v>0</x:v>
      </x:c>
      <x:c r="P136" s="29" t="n">
        <x:f>IF(COUNTA('Trades'!A136:I136,'Trades'!K136:T136)=0,0,1)</x:f>
        <x:v>0</x:v>
      </x:c>
    </x:row>
    <x:row r="137" ht="52" customHeight="1">
      <x:c r="A137" s="29" t="str">
        <x:f>IF(P137=0,"",IF('Trades'!A137="","[Trades "&amp;ROW()&amp;"]",'Trades'!A137))</x:f>
      </x:c>
      <x:c r="B137" s="33" t="str">
        <x:f>IF(K137=0,"",CHOOSE(K137,"Completa","Abierta","Incompleta / no válida","No admitida"))</x:f>
      </x:c>
      <x:c r="C137" s="33" t="str">
        <x:f>IF(P137=0,"",IF('Trades'!I137="UNSUPPORTED","No se admiten aumentos ni inversiones de posición",IF('Trades'!A137="","Introduzca el ID de operación",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ID: texto que empiece por A–Z, hasta 64 caracteres; sin *, ?, ~, =, &lt; ni &gt;. Ejemplo: T-001.",IF(COUNTIFS('Trades'!$A$9:$A$208,'Trades'!A137)&lt;&gt;1,"ID de operación duplicado",IF('Trades'!B137="","Indique el instrumento",IF(AND('Trades'!C137&lt;&gt;"LONG",'Trades'!C137&lt;&gt;"SHORT"),"Elija LONG o SHORT",IF(NOT(ISNUMBER('Trades'!D137)),"Introduzca una fecha y hora de apertura válidas",IF(OR('Trades'!D137&lt;1,'Trades'!D137&gt;2958465),"Introduzca una fecha y hora de apertura válidas",IF(NOT(ISNUMBER('Trades'!E137)),"Indique una cantidad inicial positiva",IF(OR('Trades'!E137&lt;=0,'Trades'!E137&gt;1000000,ROUND('Trades'!E137,8)&lt;&gt;'Trades'!E137),"Indique una cantidad inicial positiva",IF('Trades'!F137="","Indique la unidad de cantidad",IF(AND('Trades'!I137&lt;&gt;"OPEN",'Trades'!I137&lt;&gt;"CLOSED"),"Elija OPEN o CLOSED",IF(AND('Trades'!J137&lt;&gt;"NET",'Trades'!J137&lt;&gt;"GROSS"),"Elija NET o GROSS",IF(COUNTIFS('Exits'!$B$9:$B$608,'Trades'!A137,'Exits'!$G$9:$G$608,-1)&gt;0,"Revise las salidas vinculadas",IF(D137&gt;'Trades'!E137,"La cantidad cerrada supera la inicial",IF(AND('Trades'!I137="OPEN",D137='Trades'!E137),"OPEN contradice un saldo de cantidad nulo",IF('Trades'!I137="OPEN","",IF(O137=0,"Añada un cierre en Exits",IF(D137&lt;&gt;'Trades'!E137,"CLOSED requiere cerrar toda la cantidad",IF(AND('Trades'!J137="NET",NOT(ISNUMBER('Trades'!L137))),"Introduzca el neto conciliado de toda la posición",IF(AND('Trades'!J137="NET",'Trades'!K137&lt;&gt;"YES"),"Confirme que el neto abarca toda la posición",IF(IF('Trades'!J137="NET",IF('Trades'!M137="",FALSE,IF(NOT(ISNUMBER('Trades'!M137)),TRUE,OR('Trades'!M137&lt;0,'Trades'!M137&gt;1000000000,ROUND('Trades'!M137,2)&lt;&gt;'Trades'!M137))),FALSE),"Importes: hasta 2 decimales; valor absoluto de entrada ≤ 1.000.000.000.",IF(IF('Trades'!J137="NET",IF('Trades'!N137="",FALSE,IF(NOT(ISNUMBER('Trades'!N137)),TRUE,OR('Trades'!N137&lt;0,'Trades'!N137&gt;1000000000,ROUND('Trades'!N137,2)&lt;&gt;'Trades'!N137))),FALSE),"Importes: hasta 2 decimales; valor absoluto de entrada ≤ 1.000.000.000.",IF(IF('Trades'!J137="NET",IF('Trades'!O137="",FALSE,IF(NOT(ISNUMBER('Trades'!O137)),TRUE,OR(ABS('Trades'!O137)&gt;1000000000,ROUND('Trades'!O137,2)&lt;&gt;'Trades'!O137))),FALSE),"Importes: hasta 2 decimales; valor absoluto de entrada ≤ 1.000.000.000.",IF(AND('Trades'!J137="GROSS",NOT(ISNUMBER('Trades'!M137))),"Indique la comisión, incluso si es cero",IF(AND('Trades'!J137="GROSS",'Trades'!M137&lt;0),"La comisión no puede ser negativa",IF(AND('Trades'!J137="GROSS",NOT(ISNUMBER('Trades'!N137))),"Indique otros cargos, incluso si son cero",IF(AND('Trades'!J137="GROSS",'Trades'!N137&lt;0),"Los cargos no pueden ser negativos",IF(AND('Trades'!J137="GROSS",NOT(ISNUMBER('Trades'!O137))),"Indique la financiación con signo, incluido cero",IF(AND('Trades'!J137="GROSS",NOT(ISNUMBER(F137))),"Indique el P&amp;L bruto de cada salida",IF(IF('Trades'!J137="NET",OR(ABS('Trades'!L137)&gt;1000000000,ROUND('Trades'!L137,2)&lt;&gt;'Trades'!L137),FALSE),"Importes: hasta 2 decimales; valor absoluto de entrada ≤ 1.000.000.000.",IF(IF('Trades'!J137="GROSS",OR(ABS('Trades'!M137)&gt;1000000000,ABS('Trades'!N137)&gt;1000000000,ABS('Trades'!O137)&gt;1000000000,ROUND('Trades'!M137,2)&lt;&gt;'Trades'!M137,ROUND('Trades'!N137,2)&lt;&gt;'Trades'!N137,ROUND('Trades'!O137,2)&lt;&gt;'Trades'!O137),FALSE),"Importes: hasta 2 decimales; valor absoluto de entrada ≤ 1.000.000.000.",IF(AND('Trades'!G137&lt;&gt;"",OR(NOT(ISNUMBER('Trades'!G137)),'Trades'!G137&lt;=0)),"Indique un precio positivo o deje la celda vacía",IF(AND('Trades'!H137&lt;&gt;"",OR(NOT(ISNUMBER('Trades'!H137)),'Trades'!H137&lt;=0)),"Indique un precio positivo o deje la celda vacía","")))))))))))))))))))))))))))))))))))</x:f>
      </x:c>
      <x:c r="D137" s="31"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d",ROUND(SUMIFS('Exits'!$I$9:$I$608,'Exits'!$B$9:$B$608,'Trades'!A137),8)))</x:f>
      </x:c>
      <x:c r="E137" s="32"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d",IF(OR(O137=0,COUNTIFS('Exits'!$B$9:$B$608,'Trades'!A137,'Exits'!$G$9:$G$608,-1)&gt;0),"n/d",_xlfn.MAXIFS('Exits'!$C$9:$C$608,'Exits'!$B$9:$B$608,'Trades'!A137))))</x:f>
      </x:c>
      <x:c r="F137" s="30"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n/d",IF(AND(O137&gt;0,SUMIFS('Exits'!$J$9:$J$608,'Exits'!$B$9:$B$608,'Trades'!A137)=O137),ROUND(SUMIFS('Exits'!$F$9:$F$608,'Exits'!$B$9:$B$608,'Trades'!A137),2),"n/d")))</x:f>
      </x:c>
      <x:c r="G137" s="30" t="str">
        <x:f>IF(P137=0,"",IF(K137&lt;&gt;1,"n/d",IF('Trades'!J137="NET",'Trades'!L137,ROUND(F137-'Trades'!M137-'Trades'!N137+'Trades'!O137,2))))</x:f>
      </x:c>
      <x:c r="H137" s="31" t="str">
        <x:f>IF(P137=0,"",IF(N137=1,G137/'Trades'!P137,"n/d"))</x:f>
      </x:c>
      <x:c r="I137" s="33" t="str">
        <x:f>IF(P137=0,"",IF(K137&lt;&gt;1,"Posición sin completar",IF(NOT(ISNUMBER('Trades'!P137)),"Riesgo ausente o no válido: positivo, ≤ 1.000.000.000 y hasta 2 decimales.",IF(OR('Trades'!P137&lt;=0,'Trades'!P137&gt;1000000000,ROUND('Trades'!P137,2)&lt;&gt;'Trades'!P137),"Riesgo ausente o no válido: positivo, ≤ 1.000.000.000 y hasta 2 decimales.",IF(AND('Trades'!Q137&lt;&gt;"PRICE",'Trades'!Q137&lt;&gt;"ALL_IN"),"Elija PRICE o ALL_IN",IF('Trades'!Q137&lt;&gt;'Summary'!$K$4,"Otra base seleccionada","Registrado"))))))</x:f>
      </x:c>
      <x:c r="J137" s="33" t="str">
        <x:f>IF(P137=0,"",IF('Summary'!$H$6="Revise las fechas del filtro","Revise las fechas del filtro",IF(L137=1,"Incluida",IF(K137=1,"Fuera del período","No incluida"))))</x:f>
      </x:c>
      <x:c r="K137" s="29" t="n">
        <x:f>IF(P137=0,0,IF('Trades'!I137="UNSUPPORTED",4,IF(C137&lt;&gt;"",3,IF('Trades'!I137="OPEN",2,1))))</x:f>
        <x:v>0</x:v>
      </x:c>
      <x:c r="L137" s="29" t="n">
        <x:f>IF(OR(K137&lt;&gt;1,'Summary'!$H$6="Revise las fechas del filtro"),0,IF(AND(OR('Summary'!$B$6="",E137&gt;='Summary'!$B$6),OR('Summary'!$E$6="",E137&lt;'Summary'!$E$6+1)),1,0))</x:f>
        <x:v>0</x:v>
      </x:c>
      <x:c r="M137" s="29" t="n">
        <x:f>IF(AND(L137=1,N137=1,'Trades'!Q137='Summary'!$K$4),1,0)</x:f>
        <x:v>0</x:v>
      </x:c>
      <x:c r="N137" s="29" t="n">
        <x:f>IF(K137&lt;&gt;1,0,IF(NOT(ISNUMBER('Trades'!P137)),0,IF(AND('Trades'!P137&gt;0,'Trades'!P137&lt;=1000000000,ROUND('Trades'!P137,2)='Trades'!P137,OR('Trades'!Q137="PRICE",'Trades'!Q137="ALL_IN")),1,0)))</x:f>
        <x:v>0</x:v>
      </x:c>
      <x:c r="O137" s="29" t="n">
        <x:f>IF(P137=0,0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0,COUNTIFS('Exits'!$B$9:$B$608,'Trades'!A137,'Exits'!$K$9:$K$608,1)))</x:f>
        <x:v>0</x:v>
      </x:c>
      <x:c r="P137" s="29" t="n">
        <x:f>IF(COUNTA('Trades'!A137:I137,'Trades'!K137:T137)=0,0,1)</x:f>
        <x:v>0</x:v>
      </x:c>
    </x:row>
    <x:row r="138" ht="52" customHeight="1">
      <x:c r="A138" s="29" t="str">
        <x:f>IF(P138=0,"",IF('Trades'!A138="","[Trades "&amp;ROW()&amp;"]",'Trades'!A138))</x:f>
      </x:c>
      <x:c r="B138" s="33" t="str">
        <x:f>IF(K138=0,"",CHOOSE(K138,"Completa","Abierta","Incompleta / no válida","No admitida"))</x:f>
      </x:c>
      <x:c r="C138" s="33" t="str">
        <x:f>IF(P138=0,"",IF('Trades'!I138="UNSUPPORTED","No se admiten aumentos ni inversiones de posición",IF('Trades'!A138="","Introduzca el ID de operación",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ID: texto que empiece por A–Z, hasta 64 caracteres; sin *, ?, ~, =, &lt; ni &gt;. Ejemplo: T-001.",IF(COUNTIFS('Trades'!$A$9:$A$208,'Trades'!A138)&lt;&gt;1,"ID de operación duplicado",IF('Trades'!B138="","Indique el instrumento",IF(AND('Trades'!C138&lt;&gt;"LONG",'Trades'!C138&lt;&gt;"SHORT"),"Elija LONG o SHORT",IF(NOT(ISNUMBER('Trades'!D138)),"Introduzca una fecha y hora de apertura válidas",IF(OR('Trades'!D138&lt;1,'Trades'!D138&gt;2958465),"Introduzca una fecha y hora de apertura válidas",IF(NOT(ISNUMBER('Trades'!E138)),"Indique una cantidad inicial positiva",IF(OR('Trades'!E138&lt;=0,'Trades'!E138&gt;1000000,ROUND('Trades'!E138,8)&lt;&gt;'Trades'!E138),"Indique una cantidad inicial positiva",IF('Trades'!F138="","Indique la unidad de cantidad",IF(AND('Trades'!I138&lt;&gt;"OPEN",'Trades'!I138&lt;&gt;"CLOSED"),"Elija OPEN o CLOSED",IF(AND('Trades'!J138&lt;&gt;"NET",'Trades'!J138&lt;&gt;"GROSS"),"Elija NET o GROSS",IF(COUNTIFS('Exits'!$B$9:$B$608,'Trades'!A138,'Exits'!$G$9:$G$608,-1)&gt;0,"Revise las salidas vinculadas",IF(D138&gt;'Trades'!E138,"La cantidad cerrada supera la inicial",IF(AND('Trades'!I138="OPEN",D138='Trades'!E138),"OPEN contradice un saldo de cantidad nulo",IF('Trades'!I138="OPEN","",IF(O138=0,"Añada un cierre en Exits",IF(D138&lt;&gt;'Trades'!E138,"CLOSED requiere cerrar toda la cantidad",IF(AND('Trades'!J138="NET",NOT(ISNUMBER('Trades'!L138))),"Introduzca el neto conciliado de toda la posición",IF(AND('Trades'!J138="NET",'Trades'!K138&lt;&gt;"YES"),"Confirme que el neto abarca toda la posición",IF(IF('Trades'!J138="NET",IF('Trades'!M138="",FALSE,IF(NOT(ISNUMBER('Trades'!M138)),TRUE,OR('Trades'!M138&lt;0,'Trades'!M138&gt;1000000000,ROUND('Trades'!M138,2)&lt;&gt;'Trades'!M138))),FALSE),"Importes: hasta 2 decimales; valor absoluto de entrada ≤ 1.000.000.000.",IF(IF('Trades'!J138="NET",IF('Trades'!N138="",FALSE,IF(NOT(ISNUMBER('Trades'!N138)),TRUE,OR('Trades'!N138&lt;0,'Trades'!N138&gt;1000000000,ROUND('Trades'!N138,2)&lt;&gt;'Trades'!N138))),FALSE),"Importes: hasta 2 decimales; valor absoluto de entrada ≤ 1.000.000.000.",IF(IF('Trades'!J138="NET",IF('Trades'!O138="",FALSE,IF(NOT(ISNUMBER('Trades'!O138)),TRUE,OR(ABS('Trades'!O138)&gt;1000000000,ROUND('Trades'!O138,2)&lt;&gt;'Trades'!O138))),FALSE),"Importes: hasta 2 decimales; valor absoluto de entrada ≤ 1.000.000.000.",IF(AND('Trades'!J138="GROSS",NOT(ISNUMBER('Trades'!M138))),"Indique la comisión, incluso si es cero",IF(AND('Trades'!J138="GROSS",'Trades'!M138&lt;0),"La comisión no puede ser negativa",IF(AND('Trades'!J138="GROSS",NOT(ISNUMBER('Trades'!N138))),"Indique otros cargos, incluso si son cero",IF(AND('Trades'!J138="GROSS",'Trades'!N138&lt;0),"Los cargos no pueden ser negativos",IF(AND('Trades'!J138="GROSS",NOT(ISNUMBER('Trades'!O138))),"Indique la financiación con signo, incluido cero",IF(AND('Trades'!J138="GROSS",NOT(ISNUMBER(F138))),"Indique el P&amp;L bruto de cada salida",IF(IF('Trades'!J138="NET",OR(ABS('Trades'!L138)&gt;1000000000,ROUND('Trades'!L138,2)&lt;&gt;'Trades'!L138),FALSE),"Importes: hasta 2 decimales; valor absoluto de entrada ≤ 1.000.000.000.",IF(IF('Trades'!J138="GROSS",OR(ABS('Trades'!M138)&gt;1000000000,ABS('Trades'!N138)&gt;1000000000,ABS('Trades'!O138)&gt;1000000000,ROUND('Trades'!M138,2)&lt;&gt;'Trades'!M138,ROUND('Trades'!N138,2)&lt;&gt;'Trades'!N138,ROUND('Trades'!O138,2)&lt;&gt;'Trades'!O138),FALSE),"Importes: hasta 2 decimales; valor absoluto de entrada ≤ 1.000.000.000.",IF(AND('Trades'!G138&lt;&gt;"",OR(NOT(ISNUMBER('Trades'!G138)),'Trades'!G138&lt;=0)),"Indique un precio positivo o deje la celda vacía",IF(AND('Trades'!H138&lt;&gt;"",OR(NOT(ISNUMBER('Trades'!H138)),'Trades'!H138&lt;=0)),"Indique un precio positivo o deje la celda vacía","")))))))))))))))))))))))))))))))))))</x:f>
      </x:c>
      <x:c r="D138" s="31"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d",ROUND(SUMIFS('Exits'!$I$9:$I$608,'Exits'!$B$9:$B$608,'Trades'!A138),8)))</x:f>
      </x:c>
      <x:c r="E138" s="32"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d",IF(OR(O138=0,COUNTIFS('Exits'!$B$9:$B$608,'Trades'!A138,'Exits'!$G$9:$G$608,-1)&gt;0),"n/d",_xlfn.MAXIFS('Exits'!$C$9:$C$608,'Exits'!$B$9:$B$608,'Trades'!A138))))</x:f>
      </x:c>
      <x:c r="F138" s="30"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n/d",IF(AND(O138&gt;0,SUMIFS('Exits'!$J$9:$J$608,'Exits'!$B$9:$B$608,'Trades'!A138)=O138),ROUND(SUMIFS('Exits'!$F$9:$F$608,'Exits'!$B$9:$B$608,'Trades'!A138),2),"n/d")))</x:f>
      </x:c>
      <x:c r="G138" s="30" t="str">
        <x:f>IF(P138=0,"",IF(K138&lt;&gt;1,"n/d",IF('Trades'!J138="NET",'Trades'!L138,ROUND(F138-'Trades'!M138-'Trades'!N138+'Trades'!O138,2))))</x:f>
      </x:c>
      <x:c r="H138" s="31" t="str">
        <x:f>IF(P138=0,"",IF(N138=1,G138/'Trades'!P138,"n/d"))</x:f>
      </x:c>
      <x:c r="I138" s="33" t="str">
        <x:f>IF(P138=0,"",IF(K138&lt;&gt;1,"Posición sin completar",IF(NOT(ISNUMBER('Trades'!P138)),"Riesgo ausente o no válido: positivo, ≤ 1.000.000.000 y hasta 2 decimales.",IF(OR('Trades'!P138&lt;=0,'Trades'!P138&gt;1000000000,ROUND('Trades'!P138,2)&lt;&gt;'Trades'!P138),"Riesgo ausente o no válido: positivo, ≤ 1.000.000.000 y hasta 2 decimales.",IF(AND('Trades'!Q138&lt;&gt;"PRICE",'Trades'!Q138&lt;&gt;"ALL_IN"),"Elija PRICE o ALL_IN",IF('Trades'!Q138&lt;&gt;'Summary'!$K$4,"Otra base seleccionada","Registrado"))))))</x:f>
      </x:c>
      <x:c r="J138" s="33" t="str">
        <x:f>IF(P138=0,"",IF('Summary'!$H$6="Revise las fechas del filtro","Revise las fechas del filtro",IF(L138=1,"Incluida",IF(K138=1,"Fuera del período","No incluida"))))</x:f>
      </x:c>
      <x:c r="K138" s="29" t="n">
        <x:f>IF(P138=0,0,IF('Trades'!I138="UNSUPPORTED",4,IF(C138&lt;&gt;"",3,IF('Trades'!I138="OPEN",2,1))))</x:f>
        <x:v>0</x:v>
      </x:c>
      <x:c r="L138" s="29" t="n">
        <x:f>IF(OR(K138&lt;&gt;1,'Summary'!$H$6="Revise las fechas del filtro"),0,IF(AND(OR('Summary'!$B$6="",E138&gt;='Summary'!$B$6),OR('Summary'!$E$6="",E138&lt;'Summary'!$E$6+1)),1,0))</x:f>
        <x:v>0</x:v>
      </x:c>
      <x:c r="M138" s="29" t="n">
        <x:f>IF(AND(L138=1,N138=1,'Trades'!Q138='Summary'!$K$4),1,0)</x:f>
        <x:v>0</x:v>
      </x:c>
      <x:c r="N138" s="29" t="n">
        <x:f>IF(K138&lt;&gt;1,0,IF(NOT(ISNUMBER('Trades'!P138)),0,IF(AND('Trades'!P138&gt;0,'Trades'!P138&lt;=1000000000,ROUND('Trades'!P138,2)='Trades'!P138,OR('Trades'!Q138="PRICE",'Trades'!Q138="ALL_IN")),1,0)))</x:f>
        <x:v>0</x:v>
      </x:c>
      <x:c r="O138" s="29" t="n">
        <x:f>IF(P138=0,0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0,COUNTIFS('Exits'!$B$9:$B$608,'Trades'!A138,'Exits'!$K$9:$K$608,1)))</x:f>
        <x:v>0</x:v>
      </x:c>
      <x:c r="P138" s="29" t="n">
        <x:f>IF(COUNTA('Trades'!A138:I138,'Trades'!K138:T138)=0,0,1)</x:f>
        <x:v>0</x:v>
      </x:c>
    </x:row>
    <x:row r="139" ht="52" customHeight="1">
      <x:c r="A139" s="29" t="str">
        <x:f>IF(P139=0,"",IF('Trades'!A139="","[Trades "&amp;ROW()&amp;"]",'Trades'!A139))</x:f>
      </x:c>
      <x:c r="B139" s="33" t="str">
        <x:f>IF(K139=0,"",CHOOSE(K139,"Completa","Abierta","Incompleta / no válida","No admitida"))</x:f>
      </x:c>
      <x:c r="C139" s="33" t="str">
        <x:f>IF(P139=0,"",IF('Trades'!I139="UNSUPPORTED","No se admiten aumentos ni inversiones de posición",IF('Trades'!A139="","Introduzca el ID de operación",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ID: texto que empiece por A–Z, hasta 64 caracteres; sin *, ?, ~, =, &lt; ni &gt;. Ejemplo: T-001.",IF(COUNTIFS('Trades'!$A$9:$A$208,'Trades'!A139)&lt;&gt;1,"ID de operación duplicado",IF('Trades'!B139="","Indique el instrumento",IF(AND('Trades'!C139&lt;&gt;"LONG",'Trades'!C139&lt;&gt;"SHORT"),"Elija LONG o SHORT",IF(NOT(ISNUMBER('Trades'!D139)),"Introduzca una fecha y hora de apertura válidas",IF(OR('Trades'!D139&lt;1,'Trades'!D139&gt;2958465),"Introduzca una fecha y hora de apertura válidas",IF(NOT(ISNUMBER('Trades'!E139)),"Indique una cantidad inicial positiva",IF(OR('Trades'!E139&lt;=0,'Trades'!E139&gt;1000000,ROUND('Trades'!E139,8)&lt;&gt;'Trades'!E139),"Indique una cantidad inicial positiva",IF('Trades'!F139="","Indique la unidad de cantidad",IF(AND('Trades'!I139&lt;&gt;"OPEN",'Trades'!I139&lt;&gt;"CLOSED"),"Elija OPEN o CLOSED",IF(AND('Trades'!J139&lt;&gt;"NET",'Trades'!J139&lt;&gt;"GROSS"),"Elija NET o GROSS",IF(COUNTIFS('Exits'!$B$9:$B$608,'Trades'!A139,'Exits'!$G$9:$G$608,-1)&gt;0,"Revise las salidas vinculadas",IF(D139&gt;'Trades'!E139,"La cantidad cerrada supera la inicial",IF(AND('Trades'!I139="OPEN",D139='Trades'!E139),"OPEN contradice un saldo de cantidad nulo",IF('Trades'!I139="OPEN","",IF(O139=0,"Añada un cierre en Exits",IF(D139&lt;&gt;'Trades'!E139,"CLOSED requiere cerrar toda la cantidad",IF(AND('Trades'!J139="NET",NOT(ISNUMBER('Trades'!L139))),"Introduzca el neto conciliado de toda la posición",IF(AND('Trades'!J139="NET",'Trades'!K139&lt;&gt;"YES"),"Confirme que el neto abarca toda la posición",IF(IF('Trades'!J139="NET",IF('Trades'!M139="",FALSE,IF(NOT(ISNUMBER('Trades'!M139)),TRUE,OR('Trades'!M139&lt;0,'Trades'!M139&gt;1000000000,ROUND('Trades'!M139,2)&lt;&gt;'Trades'!M139))),FALSE),"Importes: hasta 2 decimales; valor absoluto de entrada ≤ 1.000.000.000.",IF(IF('Trades'!J139="NET",IF('Trades'!N139="",FALSE,IF(NOT(ISNUMBER('Trades'!N139)),TRUE,OR('Trades'!N139&lt;0,'Trades'!N139&gt;1000000000,ROUND('Trades'!N139,2)&lt;&gt;'Trades'!N139))),FALSE),"Importes: hasta 2 decimales; valor absoluto de entrada ≤ 1.000.000.000.",IF(IF('Trades'!J139="NET",IF('Trades'!O139="",FALSE,IF(NOT(ISNUMBER('Trades'!O139)),TRUE,OR(ABS('Trades'!O139)&gt;1000000000,ROUND('Trades'!O139,2)&lt;&gt;'Trades'!O139))),FALSE),"Importes: hasta 2 decimales; valor absoluto de entrada ≤ 1.000.000.000.",IF(AND('Trades'!J139="GROSS",NOT(ISNUMBER('Trades'!M139))),"Indique la comisión, incluso si es cero",IF(AND('Trades'!J139="GROSS",'Trades'!M139&lt;0),"La comisión no puede ser negativa",IF(AND('Trades'!J139="GROSS",NOT(ISNUMBER('Trades'!N139))),"Indique otros cargos, incluso si son cero",IF(AND('Trades'!J139="GROSS",'Trades'!N139&lt;0),"Los cargos no pueden ser negativos",IF(AND('Trades'!J139="GROSS",NOT(ISNUMBER('Trades'!O139))),"Indique la financiación con signo, incluido cero",IF(AND('Trades'!J139="GROSS",NOT(ISNUMBER(F139))),"Indique el P&amp;L bruto de cada salida",IF(IF('Trades'!J139="NET",OR(ABS('Trades'!L139)&gt;1000000000,ROUND('Trades'!L139,2)&lt;&gt;'Trades'!L139),FALSE),"Importes: hasta 2 decimales; valor absoluto de entrada ≤ 1.000.000.000.",IF(IF('Trades'!J139="GROSS",OR(ABS('Trades'!M139)&gt;1000000000,ABS('Trades'!N139)&gt;1000000000,ABS('Trades'!O139)&gt;1000000000,ROUND('Trades'!M139,2)&lt;&gt;'Trades'!M139,ROUND('Trades'!N139,2)&lt;&gt;'Trades'!N139,ROUND('Trades'!O139,2)&lt;&gt;'Trades'!O139),FALSE),"Importes: hasta 2 decimales; valor absoluto de entrada ≤ 1.000.000.000.",IF(AND('Trades'!G139&lt;&gt;"",OR(NOT(ISNUMBER('Trades'!G139)),'Trades'!G139&lt;=0)),"Indique un precio positivo o deje la celda vacía",IF(AND('Trades'!H139&lt;&gt;"",OR(NOT(ISNUMBER('Trades'!H139)),'Trades'!H139&lt;=0)),"Indique un precio positivo o deje la celda vacía","")))))))))))))))))))))))))))))))))))</x:f>
      </x:c>
      <x:c r="D139" s="31"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d",ROUND(SUMIFS('Exits'!$I$9:$I$608,'Exits'!$B$9:$B$608,'Trades'!A139),8)))</x:f>
      </x:c>
      <x:c r="E139" s="32"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d",IF(OR(O139=0,COUNTIFS('Exits'!$B$9:$B$608,'Trades'!A139,'Exits'!$G$9:$G$608,-1)&gt;0),"n/d",_xlfn.MAXIFS('Exits'!$C$9:$C$608,'Exits'!$B$9:$B$608,'Trades'!A139))))</x:f>
      </x:c>
      <x:c r="F139" s="30"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n/d",IF(AND(O139&gt;0,SUMIFS('Exits'!$J$9:$J$608,'Exits'!$B$9:$B$608,'Trades'!A139)=O139),ROUND(SUMIFS('Exits'!$F$9:$F$608,'Exits'!$B$9:$B$608,'Trades'!A139),2),"n/d")))</x:f>
      </x:c>
      <x:c r="G139" s="30" t="str">
        <x:f>IF(P139=0,"",IF(K139&lt;&gt;1,"n/d",IF('Trades'!J139="NET",'Trades'!L139,ROUND(F139-'Trades'!M139-'Trades'!N139+'Trades'!O139,2))))</x:f>
      </x:c>
      <x:c r="H139" s="31" t="str">
        <x:f>IF(P139=0,"",IF(N139=1,G139/'Trades'!P139,"n/d"))</x:f>
      </x:c>
      <x:c r="I139" s="33" t="str">
        <x:f>IF(P139=0,"",IF(K139&lt;&gt;1,"Posición sin completar",IF(NOT(ISNUMBER('Trades'!P139)),"Riesgo ausente o no válido: positivo, ≤ 1.000.000.000 y hasta 2 decimales.",IF(OR('Trades'!P139&lt;=0,'Trades'!P139&gt;1000000000,ROUND('Trades'!P139,2)&lt;&gt;'Trades'!P139),"Riesgo ausente o no válido: positivo, ≤ 1.000.000.000 y hasta 2 decimales.",IF(AND('Trades'!Q139&lt;&gt;"PRICE",'Trades'!Q139&lt;&gt;"ALL_IN"),"Elija PRICE o ALL_IN",IF('Trades'!Q139&lt;&gt;'Summary'!$K$4,"Otra base seleccionada","Registrado"))))))</x:f>
      </x:c>
      <x:c r="J139" s="33" t="str">
        <x:f>IF(P139=0,"",IF('Summary'!$H$6="Revise las fechas del filtro","Revise las fechas del filtro",IF(L139=1,"Incluida",IF(K139=1,"Fuera del período","No incluida"))))</x:f>
      </x:c>
      <x:c r="K139" s="29" t="n">
        <x:f>IF(P139=0,0,IF('Trades'!I139="UNSUPPORTED",4,IF(C139&lt;&gt;"",3,IF('Trades'!I139="OPEN",2,1))))</x:f>
        <x:v>0</x:v>
      </x:c>
      <x:c r="L139" s="29" t="n">
        <x:f>IF(OR(K139&lt;&gt;1,'Summary'!$H$6="Revise las fechas del filtro"),0,IF(AND(OR('Summary'!$B$6="",E139&gt;='Summary'!$B$6),OR('Summary'!$E$6="",E139&lt;'Summary'!$E$6+1)),1,0))</x:f>
        <x:v>0</x:v>
      </x:c>
      <x:c r="M139" s="29" t="n">
        <x:f>IF(AND(L139=1,N139=1,'Trades'!Q139='Summary'!$K$4),1,0)</x:f>
        <x:v>0</x:v>
      </x:c>
      <x:c r="N139" s="29" t="n">
        <x:f>IF(K139&lt;&gt;1,0,IF(NOT(ISNUMBER('Trades'!P139)),0,IF(AND('Trades'!P139&gt;0,'Trades'!P139&lt;=1000000000,ROUND('Trades'!P139,2)='Trades'!P139,OR('Trades'!Q139="PRICE",'Trades'!Q139="ALL_IN")),1,0)))</x:f>
        <x:v>0</x:v>
      </x:c>
      <x:c r="O139" s="29" t="n">
        <x:f>IF(P139=0,0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0,COUNTIFS('Exits'!$B$9:$B$608,'Trades'!A139,'Exits'!$K$9:$K$608,1)))</x:f>
        <x:v>0</x:v>
      </x:c>
      <x:c r="P139" s="29" t="n">
        <x:f>IF(COUNTA('Trades'!A139:I139,'Trades'!K139:T139)=0,0,1)</x:f>
        <x:v>0</x:v>
      </x:c>
    </x:row>
    <x:row r="140" ht="52" customHeight="1">
      <x:c r="A140" s="29" t="str">
        <x:f>IF(P140=0,"",IF('Trades'!A140="","[Trades "&amp;ROW()&amp;"]",'Trades'!A140))</x:f>
      </x:c>
      <x:c r="B140" s="33" t="str">
        <x:f>IF(K140=0,"",CHOOSE(K140,"Completa","Abierta","Incompleta / no válida","No admitida"))</x:f>
      </x:c>
      <x:c r="C140" s="33" t="str">
        <x:f>IF(P140=0,"",IF('Trades'!I140="UNSUPPORTED","No se admiten aumentos ni inversiones de posición",IF('Trades'!A140="","Introduzca el ID de operación",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ID: texto que empiece por A–Z, hasta 64 caracteres; sin *, ?, ~, =, &lt; ni &gt;. Ejemplo: T-001.",IF(COUNTIFS('Trades'!$A$9:$A$208,'Trades'!A140)&lt;&gt;1,"ID de operación duplicado",IF('Trades'!B140="","Indique el instrumento",IF(AND('Trades'!C140&lt;&gt;"LONG",'Trades'!C140&lt;&gt;"SHORT"),"Elija LONG o SHORT",IF(NOT(ISNUMBER('Trades'!D140)),"Introduzca una fecha y hora de apertura válidas",IF(OR('Trades'!D140&lt;1,'Trades'!D140&gt;2958465),"Introduzca una fecha y hora de apertura válidas",IF(NOT(ISNUMBER('Trades'!E140)),"Indique una cantidad inicial positiva",IF(OR('Trades'!E140&lt;=0,'Trades'!E140&gt;1000000,ROUND('Trades'!E140,8)&lt;&gt;'Trades'!E140),"Indique una cantidad inicial positiva",IF('Trades'!F140="","Indique la unidad de cantidad",IF(AND('Trades'!I140&lt;&gt;"OPEN",'Trades'!I140&lt;&gt;"CLOSED"),"Elija OPEN o CLOSED",IF(AND('Trades'!J140&lt;&gt;"NET",'Trades'!J140&lt;&gt;"GROSS"),"Elija NET o GROSS",IF(COUNTIFS('Exits'!$B$9:$B$608,'Trades'!A140,'Exits'!$G$9:$G$608,-1)&gt;0,"Revise las salidas vinculadas",IF(D140&gt;'Trades'!E140,"La cantidad cerrada supera la inicial",IF(AND('Trades'!I140="OPEN",D140='Trades'!E140),"OPEN contradice un saldo de cantidad nulo",IF('Trades'!I140="OPEN","",IF(O140=0,"Añada un cierre en Exits",IF(D140&lt;&gt;'Trades'!E140,"CLOSED requiere cerrar toda la cantidad",IF(AND('Trades'!J140="NET",NOT(ISNUMBER('Trades'!L140))),"Introduzca el neto conciliado de toda la posición",IF(AND('Trades'!J140="NET",'Trades'!K140&lt;&gt;"YES"),"Confirme que el neto abarca toda la posición",IF(IF('Trades'!J140="NET",IF('Trades'!M140="",FALSE,IF(NOT(ISNUMBER('Trades'!M140)),TRUE,OR('Trades'!M140&lt;0,'Trades'!M140&gt;1000000000,ROUND('Trades'!M140,2)&lt;&gt;'Trades'!M140))),FALSE),"Importes: hasta 2 decimales; valor absoluto de entrada ≤ 1.000.000.000.",IF(IF('Trades'!J140="NET",IF('Trades'!N140="",FALSE,IF(NOT(ISNUMBER('Trades'!N140)),TRUE,OR('Trades'!N140&lt;0,'Trades'!N140&gt;1000000000,ROUND('Trades'!N140,2)&lt;&gt;'Trades'!N140))),FALSE),"Importes: hasta 2 decimales; valor absoluto de entrada ≤ 1.000.000.000.",IF(IF('Trades'!J140="NET",IF('Trades'!O140="",FALSE,IF(NOT(ISNUMBER('Trades'!O140)),TRUE,OR(ABS('Trades'!O140)&gt;1000000000,ROUND('Trades'!O140,2)&lt;&gt;'Trades'!O140))),FALSE),"Importes: hasta 2 decimales; valor absoluto de entrada ≤ 1.000.000.000.",IF(AND('Trades'!J140="GROSS",NOT(ISNUMBER('Trades'!M140))),"Indique la comisión, incluso si es cero",IF(AND('Trades'!J140="GROSS",'Trades'!M140&lt;0),"La comisión no puede ser negativa",IF(AND('Trades'!J140="GROSS",NOT(ISNUMBER('Trades'!N140))),"Indique otros cargos, incluso si son cero",IF(AND('Trades'!J140="GROSS",'Trades'!N140&lt;0),"Los cargos no pueden ser negativos",IF(AND('Trades'!J140="GROSS",NOT(ISNUMBER('Trades'!O140))),"Indique la financiación con signo, incluido cero",IF(AND('Trades'!J140="GROSS",NOT(ISNUMBER(F140))),"Indique el P&amp;L bruto de cada salida",IF(IF('Trades'!J140="NET",OR(ABS('Trades'!L140)&gt;1000000000,ROUND('Trades'!L140,2)&lt;&gt;'Trades'!L140),FALSE),"Importes: hasta 2 decimales; valor absoluto de entrada ≤ 1.000.000.000.",IF(IF('Trades'!J140="GROSS",OR(ABS('Trades'!M140)&gt;1000000000,ABS('Trades'!N140)&gt;1000000000,ABS('Trades'!O140)&gt;1000000000,ROUND('Trades'!M140,2)&lt;&gt;'Trades'!M140,ROUND('Trades'!N140,2)&lt;&gt;'Trades'!N140,ROUND('Trades'!O140,2)&lt;&gt;'Trades'!O140),FALSE),"Importes: hasta 2 decimales; valor absoluto de entrada ≤ 1.000.000.000.",IF(AND('Trades'!G140&lt;&gt;"",OR(NOT(ISNUMBER('Trades'!G140)),'Trades'!G140&lt;=0)),"Indique un precio positivo o deje la celda vacía",IF(AND('Trades'!H140&lt;&gt;"",OR(NOT(ISNUMBER('Trades'!H140)),'Trades'!H140&lt;=0)),"Indique un precio positivo o deje la celda vacía","")))))))))))))))))))))))))))))))))))</x:f>
      </x:c>
      <x:c r="D140" s="31"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d",ROUND(SUMIFS('Exits'!$I$9:$I$608,'Exits'!$B$9:$B$608,'Trades'!A140),8)))</x:f>
      </x:c>
      <x:c r="E140" s="32"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d",IF(OR(O140=0,COUNTIFS('Exits'!$B$9:$B$608,'Trades'!A140,'Exits'!$G$9:$G$608,-1)&gt;0),"n/d",_xlfn.MAXIFS('Exits'!$C$9:$C$608,'Exits'!$B$9:$B$608,'Trades'!A140))))</x:f>
      </x:c>
      <x:c r="F140" s="30"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n/d",IF(AND(O140&gt;0,SUMIFS('Exits'!$J$9:$J$608,'Exits'!$B$9:$B$608,'Trades'!A140)=O140),ROUND(SUMIFS('Exits'!$F$9:$F$608,'Exits'!$B$9:$B$608,'Trades'!A140),2),"n/d")))</x:f>
      </x:c>
      <x:c r="G140" s="30" t="str">
        <x:f>IF(P140=0,"",IF(K140&lt;&gt;1,"n/d",IF('Trades'!J140="NET",'Trades'!L140,ROUND(F140-'Trades'!M140-'Trades'!N140+'Trades'!O140,2))))</x:f>
      </x:c>
      <x:c r="H140" s="31" t="str">
        <x:f>IF(P140=0,"",IF(N140=1,G140/'Trades'!P140,"n/d"))</x:f>
      </x:c>
      <x:c r="I140" s="33" t="str">
        <x:f>IF(P140=0,"",IF(K140&lt;&gt;1,"Posición sin completar",IF(NOT(ISNUMBER('Trades'!P140)),"Riesgo ausente o no válido: positivo, ≤ 1.000.000.000 y hasta 2 decimales.",IF(OR('Trades'!P140&lt;=0,'Trades'!P140&gt;1000000000,ROUND('Trades'!P140,2)&lt;&gt;'Trades'!P140),"Riesgo ausente o no válido: positivo, ≤ 1.000.000.000 y hasta 2 decimales.",IF(AND('Trades'!Q140&lt;&gt;"PRICE",'Trades'!Q140&lt;&gt;"ALL_IN"),"Elija PRICE o ALL_IN",IF('Trades'!Q140&lt;&gt;'Summary'!$K$4,"Otra base seleccionada","Registrado"))))))</x:f>
      </x:c>
      <x:c r="J140" s="33" t="str">
        <x:f>IF(P140=0,"",IF('Summary'!$H$6="Revise las fechas del filtro","Revise las fechas del filtro",IF(L140=1,"Incluida",IF(K140=1,"Fuera del período","No incluida"))))</x:f>
      </x:c>
      <x:c r="K140" s="29" t="n">
        <x:f>IF(P140=0,0,IF('Trades'!I140="UNSUPPORTED",4,IF(C140&lt;&gt;"",3,IF('Trades'!I140="OPEN",2,1))))</x:f>
        <x:v>0</x:v>
      </x:c>
      <x:c r="L140" s="29" t="n">
        <x:f>IF(OR(K140&lt;&gt;1,'Summary'!$H$6="Revise las fechas del filtro"),0,IF(AND(OR('Summary'!$B$6="",E140&gt;='Summary'!$B$6),OR('Summary'!$E$6="",E140&lt;'Summary'!$E$6+1)),1,0))</x:f>
        <x:v>0</x:v>
      </x:c>
      <x:c r="M140" s="29" t="n">
        <x:f>IF(AND(L140=1,N140=1,'Trades'!Q140='Summary'!$K$4),1,0)</x:f>
        <x:v>0</x:v>
      </x:c>
      <x:c r="N140" s="29" t="n">
        <x:f>IF(K140&lt;&gt;1,0,IF(NOT(ISNUMBER('Trades'!P140)),0,IF(AND('Trades'!P140&gt;0,'Trades'!P140&lt;=1000000000,ROUND('Trades'!P140,2)='Trades'!P140,OR('Trades'!Q140="PRICE",'Trades'!Q140="ALL_IN")),1,0)))</x:f>
        <x:v>0</x:v>
      </x:c>
      <x:c r="O140" s="29" t="n">
        <x:f>IF(P140=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0,COUNTIFS('Exits'!$B$9:$B$608,'Trades'!A140,'Exits'!$K$9:$K$608,1)))</x:f>
        <x:v>0</x:v>
      </x:c>
      <x:c r="P140" s="29" t="n">
        <x:f>IF(COUNTA('Trades'!A140:I140,'Trades'!K140:T140)=0,0,1)</x:f>
        <x:v>0</x:v>
      </x:c>
    </x:row>
    <x:row r="141" ht="52" customHeight="1">
      <x:c r="A141" s="29" t="str">
        <x:f>IF(P141=0,"",IF('Trades'!A141="","[Trades "&amp;ROW()&amp;"]",'Trades'!A141))</x:f>
      </x:c>
      <x:c r="B141" s="33" t="str">
        <x:f>IF(K141=0,"",CHOOSE(K141,"Completa","Abierta","Incompleta / no válida","No admitida"))</x:f>
      </x:c>
      <x:c r="C141" s="33" t="str">
        <x:f>IF(P141=0,"",IF('Trades'!I141="UNSUPPORTED","No se admiten aumentos ni inversiones de posición",IF('Trades'!A141="","Introduzca el ID de operación",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ID: texto que empiece por A–Z, hasta 64 caracteres; sin *, ?, ~, =, &lt; ni &gt;. Ejemplo: T-001.",IF(COUNTIFS('Trades'!$A$9:$A$208,'Trades'!A141)&lt;&gt;1,"ID de operación duplicado",IF('Trades'!B141="","Indique el instrumento",IF(AND('Trades'!C141&lt;&gt;"LONG",'Trades'!C141&lt;&gt;"SHORT"),"Elija LONG o SHORT",IF(NOT(ISNUMBER('Trades'!D141)),"Introduzca una fecha y hora de apertura válidas",IF(OR('Trades'!D141&lt;1,'Trades'!D141&gt;2958465),"Introduzca una fecha y hora de apertura válidas",IF(NOT(ISNUMBER('Trades'!E141)),"Indique una cantidad inicial positiva",IF(OR('Trades'!E141&lt;=0,'Trades'!E141&gt;1000000,ROUND('Trades'!E141,8)&lt;&gt;'Trades'!E141),"Indique una cantidad inicial positiva",IF('Trades'!F141="","Indique la unidad de cantidad",IF(AND('Trades'!I141&lt;&gt;"OPEN",'Trades'!I141&lt;&gt;"CLOSED"),"Elija OPEN o CLOSED",IF(AND('Trades'!J141&lt;&gt;"NET",'Trades'!J141&lt;&gt;"GROSS"),"Elija NET o GROSS",IF(COUNTIFS('Exits'!$B$9:$B$608,'Trades'!A141,'Exits'!$G$9:$G$608,-1)&gt;0,"Revise las salidas vinculadas",IF(D141&gt;'Trades'!E141,"La cantidad cerrada supera la inicial",IF(AND('Trades'!I141="OPEN",D141='Trades'!E141),"OPEN contradice un saldo de cantidad nulo",IF('Trades'!I141="OPEN","",IF(O141=0,"Añada un cierre en Exits",IF(D141&lt;&gt;'Trades'!E141,"CLOSED requiere cerrar toda la cantidad",IF(AND('Trades'!J141="NET",NOT(ISNUMBER('Trades'!L141))),"Introduzca el neto conciliado de toda la posición",IF(AND('Trades'!J141="NET",'Trades'!K141&lt;&gt;"YES"),"Confirme que el neto abarca toda la posición",IF(IF('Trades'!J141="NET",IF('Trades'!M141="",FALSE,IF(NOT(ISNUMBER('Trades'!M141)),TRUE,OR('Trades'!M141&lt;0,'Trades'!M141&gt;1000000000,ROUND('Trades'!M141,2)&lt;&gt;'Trades'!M141))),FALSE),"Importes: hasta 2 decimales; valor absoluto de entrada ≤ 1.000.000.000.",IF(IF('Trades'!J141="NET",IF('Trades'!N141="",FALSE,IF(NOT(ISNUMBER('Trades'!N141)),TRUE,OR('Trades'!N141&lt;0,'Trades'!N141&gt;1000000000,ROUND('Trades'!N141,2)&lt;&gt;'Trades'!N141))),FALSE),"Importes: hasta 2 decimales; valor absoluto de entrada ≤ 1.000.000.000.",IF(IF('Trades'!J141="NET",IF('Trades'!O141="",FALSE,IF(NOT(ISNUMBER('Trades'!O141)),TRUE,OR(ABS('Trades'!O141)&gt;1000000000,ROUND('Trades'!O141,2)&lt;&gt;'Trades'!O141))),FALSE),"Importes: hasta 2 decimales; valor absoluto de entrada ≤ 1.000.000.000.",IF(AND('Trades'!J141="GROSS",NOT(ISNUMBER('Trades'!M141))),"Indique la comisión, incluso si es cero",IF(AND('Trades'!J141="GROSS",'Trades'!M141&lt;0),"La comisión no puede ser negativa",IF(AND('Trades'!J141="GROSS",NOT(ISNUMBER('Trades'!N141))),"Indique otros cargos, incluso si son cero",IF(AND('Trades'!J141="GROSS",'Trades'!N141&lt;0),"Los cargos no pueden ser negativos",IF(AND('Trades'!J141="GROSS",NOT(ISNUMBER('Trades'!O141))),"Indique la financiación con signo, incluido cero",IF(AND('Trades'!J141="GROSS",NOT(ISNUMBER(F141))),"Indique el P&amp;L bruto de cada salida",IF(IF('Trades'!J141="NET",OR(ABS('Trades'!L141)&gt;1000000000,ROUND('Trades'!L141,2)&lt;&gt;'Trades'!L141),FALSE),"Importes: hasta 2 decimales; valor absoluto de entrada ≤ 1.000.000.000.",IF(IF('Trades'!J141="GROSS",OR(ABS('Trades'!M141)&gt;1000000000,ABS('Trades'!N141)&gt;1000000000,ABS('Trades'!O141)&gt;1000000000,ROUND('Trades'!M141,2)&lt;&gt;'Trades'!M141,ROUND('Trades'!N141,2)&lt;&gt;'Trades'!N141,ROUND('Trades'!O141,2)&lt;&gt;'Trades'!O141),FALSE),"Importes: hasta 2 decimales; valor absoluto de entrada ≤ 1.000.000.000.",IF(AND('Trades'!G141&lt;&gt;"",OR(NOT(ISNUMBER('Trades'!G141)),'Trades'!G141&lt;=0)),"Indique un precio positivo o deje la celda vacía",IF(AND('Trades'!H141&lt;&gt;"",OR(NOT(ISNUMBER('Trades'!H141)),'Trades'!H141&lt;=0)),"Indique un precio positivo o deje la celda vacía","")))))))))))))))))))))))))))))))))))</x:f>
      </x:c>
      <x:c r="D141" s="31"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d",ROUND(SUMIFS('Exits'!$I$9:$I$608,'Exits'!$B$9:$B$608,'Trades'!A141),8)))</x:f>
      </x:c>
      <x:c r="E141" s="32"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d",IF(OR(O141=0,COUNTIFS('Exits'!$B$9:$B$608,'Trades'!A141,'Exits'!$G$9:$G$608,-1)&gt;0),"n/d",_xlfn.MAXIFS('Exits'!$C$9:$C$608,'Exits'!$B$9:$B$608,'Trades'!A141))))</x:f>
      </x:c>
      <x:c r="F141" s="30"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n/d",IF(AND(O141&gt;0,SUMIFS('Exits'!$J$9:$J$608,'Exits'!$B$9:$B$608,'Trades'!A141)=O141),ROUND(SUMIFS('Exits'!$F$9:$F$608,'Exits'!$B$9:$B$608,'Trades'!A141),2),"n/d")))</x:f>
      </x:c>
      <x:c r="G141" s="30" t="str">
        <x:f>IF(P141=0,"",IF(K141&lt;&gt;1,"n/d",IF('Trades'!J141="NET",'Trades'!L141,ROUND(F141-'Trades'!M141-'Trades'!N141+'Trades'!O141,2))))</x:f>
      </x:c>
      <x:c r="H141" s="31" t="str">
        <x:f>IF(P141=0,"",IF(N141=1,G141/'Trades'!P141,"n/d"))</x:f>
      </x:c>
      <x:c r="I141" s="33" t="str">
        <x:f>IF(P141=0,"",IF(K141&lt;&gt;1,"Posición sin completar",IF(NOT(ISNUMBER('Trades'!P141)),"Riesgo ausente o no válido: positivo, ≤ 1.000.000.000 y hasta 2 decimales.",IF(OR('Trades'!P141&lt;=0,'Trades'!P141&gt;1000000000,ROUND('Trades'!P141,2)&lt;&gt;'Trades'!P141),"Riesgo ausente o no válido: positivo, ≤ 1.000.000.000 y hasta 2 decimales.",IF(AND('Trades'!Q141&lt;&gt;"PRICE",'Trades'!Q141&lt;&gt;"ALL_IN"),"Elija PRICE o ALL_IN",IF('Trades'!Q141&lt;&gt;'Summary'!$K$4,"Otra base seleccionada","Registrado"))))))</x:f>
      </x:c>
      <x:c r="J141" s="33" t="str">
        <x:f>IF(P141=0,"",IF('Summary'!$H$6="Revise las fechas del filtro","Revise las fechas del filtro",IF(L141=1,"Incluida",IF(K141=1,"Fuera del período","No incluida"))))</x:f>
      </x:c>
      <x:c r="K141" s="29" t="n">
        <x:f>IF(P141=0,0,IF('Trades'!I141="UNSUPPORTED",4,IF(C141&lt;&gt;"",3,IF('Trades'!I141="OPEN",2,1))))</x:f>
        <x:v>0</x:v>
      </x:c>
      <x:c r="L141" s="29" t="n">
        <x:f>IF(OR(K141&lt;&gt;1,'Summary'!$H$6="Revise las fechas del filtro"),0,IF(AND(OR('Summary'!$B$6="",E141&gt;='Summary'!$B$6),OR('Summary'!$E$6="",E141&lt;'Summary'!$E$6+1)),1,0))</x:f>
        <x:v>0</x:v>
      </x:c>
      <x:c r="M141" s="29" t="n">
        <x:f>IF(AND(L141=1,N141=1,'Trades'!Q141='Summary'!$K$4),1,0)</x:f>
        <x:v>0</x:v>
      </x:c>
      <x:c r="N141" s="29" t="n">
        <x:f>IF(K141&lt;&gt;1,0,IF(NOT(ISNUMBER('Trades'!P141)),0,IF(AND('Trades'!P141&gt;0,'Trades'!P141&lt;=1000000000,ROUND('Trades'!P141,2)='Trades'!P141,OR('Trades'!Q141="PRICE",'Trades'!Q141="ALL_IN")),1,0)))</x:f>
        <x:v>0</x:v>
      </x:c>
      <x:c r="O141" s="29" t="n">
        <x:f>IF(P141=0,0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0,COUNTIFS('Exits'!$B$9:$B$608,'Trades'!A141,'Exits'!$K$9:$K$608,1)))</x:f>
        <x:v>0</x:v>
      </x:c>
      <x:c r="P141" s="29" t="n">
        <x:f>IF(COUNTA('Trades'!A141:I141,'Trades'!K141:T141)=0,0,1)</x:f>
        <x:v>0</x:v>
      </x:c>
    </x:row>
    <x:row r="142" ht="52" customHeight="1">
      <x:c r="A142" s="29" t="str">
        <x:f>IF(P142=0,"",IF('Trades'!A142="","[Trades "&amp;ROW()&amp;"]",'Trades'!A142))</x:f>
      </x:c>
      <x:c r="B142" s="33" t="str">
        <x:f>IF(K142=0,"",CHOOSE(K142,"Completa","Abierta","Incompleta / no válida","No admitida"))</x:f>
      </x:c>
      <x:c r="C142" s="33" t="str">
        <x:f>IF(P142=0,"",IF('Trades'!I142="UNSUPPORTED","No se admiten aumentos ni inversiones de posición",IF('Trades'!A142="","Introduzca el ID de operación",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ID: texto que empiece por A–Z, hasta 64 caracteres; sin *, ?, ~, =, &lt; ni &gt;. Ejemplo: T-001.",IF(COUNTIFS('Trades'!$A$9:$A$208,'Trades'!A142)&lt;&gt;1,"ID de operación duplicado",IF('Trades'!B142="","Indique el instrumento",IF(AND('Trades'!C142&lt;&gt;"LONG",'Trades'!C142&lt;&gt;"SHORT"),"Elija LONG o SHORT",IF(NOT(ISNUMBER('Trades'!D142)),"Introduzca una fecha y hora de apertura válidas",IF(OR('Trades'!D142&lt;1,'Trades'!D142&gt;2958465),"Introduzca una fecha y hora de apertura válidas",IF(NOT(ISNUMBER('Trades'!E142)),"Indique una cantidad inicial positiva",IF(OR('Trades'!E142&lt;=0,'Trades'!E142&gt;1000000,ROUND('Trades'!E142,8)&lt;&gt;'Trades'!E142),"Indique una cantidad inicial positiva",IF('Trades'!F142="","Indique la unidad de cantidad",IF(AND('Trades'!I142&lt;&gt;"OPEN",'Trades'!I142&lt;&gt;"CLOSED"),"Elija OPEN o CLOSED",IF(AND('Trades'!J142&lt;&gt;"NET",'Trades'!J142&lt;&gt;"GROSS"),"Elija NET o GROSS",IF(COUNTIFS('Exits'!$B$9:$B$608,'Trades'!A142,'Exits'!$G$9:$G$608,-1)&gt;0,"Revise las salidas vinculadas",IF(D142&gt;'Trades'!E142,"La cantidad cerrada supera la inicial",IF(AND('Trades'!I142="OPEN",D142='Trades'!E142),"OPEN contradice un saldo de cantidad nulo",IF('Trades'!I142="OPEN","",IF(O142=0,"Añada un cierre en Exits",IF(D142&lt;&gt;'Trades'!E142,"CLOSED requiere cerrar toda la cantidad",IF(AND('Trades'!J142="NET",NOT(ISNUMBER('Trades'!L142))),"Introduzca el neto conciliado de toda la posición",IF(AND('Trades'!J142="NET",'Trades'!K142&lt;&gt;"YES"),"Confirme que el neto abarca toda la posición",IF(IF('Trades'!J142="NET",IF('Trades'!M142="",FALSE,IF(NOT(ISNUMBER('Trades'!M142)),TRUE,OR('Trades'!M142&lt;0,'Trades'!M142&gt;1000000000,ROUND('Trades'!M142,2)&lt;&gt;'Trades'!M142))),FALSE),"Importes: hasta 2 decimales; valor absoluto de entrada ≤ 1.000.000.000.",IF(IF('Trades'!J142="NET",IF('Trades'!N142="",FALSE,IF(NOT(ISNUMBER('Trades'!N142)),TRUE,OR('Trades'!N142&lt;0,'Trades'!N142&gt;1000000000,ROUND('Trades'!N142,2)&lt;&gt;'Trades'!N142))),FALSE),"Importes: hasta 2 decimales; valor absoluto de entrada ≤ 1.000.000.000.",IF(IF('Trades'!J142="NET",IF('Trades'!O142="",FALSE,IF(NOT(ISNUMBER('Trades'!O142)),TRUE,OR(ABS('Trades'!O142)&gt;1000000000,ROUND('Trades'!O142,2)&lt;&gt;'Trades'!O142))),FALSE),"Importes: hasta 2 decimales; valor absoluto de entrada ≤ 1.000.000.000.",IF(AND('Trades'!J142="GROSS",NOT(ISNUMBER('Trades'!M142))),"Indique la comisión, incluso si es cero",IF(AND('Trades'!J142="GROSS",'Trades'!M142&lt;0),"La comisión no puede ser negativa",IF(AND('Trades'!J142="GROSS",NOT(ISNUMBER('Trades'!N142))),"Indique otros cargos, incluso si son cero",IF(AND('Trades'!J142="GROSS",'Trades'!N142&lt;0),"Los cargos no pueden ser negativos",IF(AND('Trades'!J142="GROSS",NOT(ISNUMBER('Trades'!O142))),"Indique la financiación con signo, incluido cero",IF(AND('Trades'!J142="GROSS",NOT(ISNUMBER(F142))),"Indique el P&amp;L bruto de cada salida",IF(IF('Trades'!J142="NET",OR(ABS('Trades'!L142)&gt;1000000000,ROUND('Trades'!L142,2)&lt;&gt;'Trades'!L142),FALSE),"Importes: hasta 2 decimales; valor absoluto de entrada ≤ 1.000.000.000.",IF(IF('Trades'!J142="GROSS",OR(ABS('Trades'!M142)&gt;1000000000,ABS('Trades'!N142)&gt;1000000000,ABS('Trades'!O142)&gt;1000000000,ROUND('Trades'!M142,2)&lt;&gt;'Trades'!M142,ROUND('Trades'!N142,2)&lt;&gt;'Trades'!N142,ROUND('Trades'!O142,2)&lt;&gt;'Trades'!O142),FALSE),"Importes: hasta 2 decimales; valor absoluto de entrada ≤ 1.000.000.000.",IF(AND('Trades'!G142&lt;&gt;"",OR(NOT(ISNUMBER('Trades'!G142)),'Trades'!G142&lt;=0)),"Indique un precio positivo o deje la celda vacía",IF(AND('Trades'!H142&lt;&gt;"",OR(NOT(ISNUMBER('Trades'!H142)),'Trades'!H142&lt;=0)),"Indique un precio positivo o deje la celda vacía","")))))))))))))))))))))))))))))))))))</x:f>
      </x:c>
      <x:c r="D142" s="31"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d",ROUND(SUMIFS('Exits'!$I$9:$I$608,'Exits'!$B$9:$B$608,'Trades'!A142),8)))</x:f>
      </x:c>
      <x:c r="E142" s="32"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d",IF(OR(O142=0,COUNTIFS('Exits'!$B$9:$B$608,'Trades'!A142,'Exits'!$G$9:$G$608,-1)&gt;0),"n/d",_xlfn.MAXIFS('Exits'!$C$9:$C$608,'Exits'!$B$9:$B$608,'Trades'!A142))))</x:f>
      </x:c>
      <x:c r="F142" s="30"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n/d",IF(AND(O142&gt;0,SUMIFS('Exits'!$J$9:$J$608,'Exits'!$B$9:$B$608,'Trades'!A142)=O142),ROUND(SUMIFS('Exits'!$F$9:$F$608,'Exits'!$B$9:$B$608,'Trades'!A142),2),"n/d")))</x:f>
      </x:c>
      <x:c r="G142" s="30" t="str">
        <x:f>IF(P142=0,"",IF(K142&lt;&gt;1,"n/d",IF('Trades'!J142="NET",'Trades'!L142,ROUND(F142-'Trades'!M142-'Trades'!N142+'Trades'!O142,2))))</x:f>
      </x:c>
      <x:c r="H142" s="31" t="str">
        <x:f>IF(P142=0,"",IF(N142=1,G142/'Trades'!P142,"n/d"))</x:f>
      </x:c>
      <x:c r="I142" s="33" t="str">
        <x:f>IF(P142=0,"",IF(K142&lt;&gt;1,"Posición sin completar",IF(NOT(ISNUMBER('Trades'!P142)),"Riesgo ausente o no válido: positivo, ≤ 1.000.000.000 y hasta 2 decimales.",IF(OR('Trades'!P142&lt;=0,'Trades'!P142&gt;1000000000,ROUND('Trades'!P142,2)&lt;&gt;'Trades'!P142),"Riesgo ausente o no válido: positivo, ≤ 1.000.000.000 y hasta 2 decimales.",IF(AND('Trades'!Q142&lt;&gt;"PRICE",'Trades'!Q142&lt;&gt;"ALL_IN"),"Elija PRICE o ALL_IN",IF('Trades'!Q142&lt;&gt;'Summary'!$K$4,"Otra base seleccionada","Registrado"))))))</x:f>
      </x:c>
      <x:c r="J142" s="33" t="str">
        <x:f>IF(P142=0,"",IF('Summary'!$H$6="Revise las fechas del filtro","Revise las fechas del filtro",IF(L142=1,"Incluida",IF(K142=1,"Fuera del período","No incluida"))))</x:f>
      </x:c>
      <x:c r="K142" s="29" t="n">
        <x:f>IF(P142=0,0,IF('Trades'!I142="UNSUPPORTED",4,IF(C142&lt;&gt;"",3,IF('Trades'!I142="OPEN",2,1))))</x:f>
        <x:v>0</x:v>
      </x:c>
      <x:c r="L142" s="29" t="n">
        <x:f>IF(OR(K142&lt;&gt;1,'Summary'!$H$6="Revise las fechas del filtro"),0,IF(AND(OR('Summary'!$B$6="",E142&gt;='Summary'!$B$6),OR('Summary'!$E$6="",E142&lt;'Summary'!$E$6+1)),1,0))</x:f>
        <x:v>0</x:v>
      </x:c>
      <x:c r="M142" s="29" t="n">
        <x:f>IF(AND(L142=1,N142=1,'Trades'!Q142='Summary'!$K$4),1,0)</x:f>
        <x:v>0</x:v>
      </x:c>
      <x:c r="N142" s="29" t="n">
        <x:f>IF(K142&lt;&gt;1,0,IF(NOT(ISNUMBER('Trades'!P142)),0,IF(AND('Trades'!P142&gt;0,'Trades'!P142&lt;=1000000000,ROUND('Trades'!P142,2)='Trades'!P142,OR('Trades'!Q142="PRICE",'Trades'!Q142="ALL_IN")),1,0)))</x:f>
        <x:v>0</x:v>
      </x:c>
      <x:c r="O142" s="29" t="n">
        <x:f>IF(P142=0,0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0,COUNTIFS('Exits'!$B$9:$B$608,'Trades'!A142,'Exits'!$K$9:$K$608,1)))</x:f>
        <x:v>0</x:v>
      </x:c>
      <x:c r="P142" s="29" t="n">
        <x:f>IF(COUNTA('Trades'!A142:I142,'Trades'!K142:T142)=0,0,1)</x:f>
        <x:v>0</x:v>
      </x:c>
    </x:row>
    <x:row r="143" ht="52" customHeight="1">
      <x:c r="A143" s="29" t="str">
        <x:f>IF(P143=0,"",IF('Trades'!A143="","[Trades "&amp;ROW()&amp;"]",'Trades'!A143))</x:f>
      </x:c>
      <x:c r="B143" s="33" t="str">
        <x:f>IF(K143=0,"",CHOOSE(K143,"Completa","Abierta","Incompleta / no válida","No admitida"))</x:f>
      </x:c>
      <x:c r="C143" s="33" t="str">
        <x:f>IF(P143=0,"",IF('Trades'!I143="UNSUPPORTED","No se admiten aumentos ni inversiones de posición",IF('Trades'!A143="","Introduzca el ID de operación",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ID: texto que empiece por A–Z, hasta 64 caracteres; sin *, ?, ~, =, &lt; ni &gt;. Ejemplo: T-001.",IF(COUNTIFS('Trades'!$A$9:$A$208,'Trades'!A143)&lt;&gt;1,"ID de operación duplicado",IF('Trades'!B143="","Indique el instrumento",IF(AND('Trades'!C143&lt;&gt;"LONG",'Trades'!C143&lt;&gt;"SHORT"),"Elija LONG o SHORT",IF(NOT(ISNUMBER('Trades'!D143)),"Introduzca una fecha y hora de apertura válidas",IF(OR('Trades'!D143&lt;1,'Trades'!D143&gt;2958465),"Introduzca una fecha y hora de apertura válidas",IF(NOT(ISNUMBER('Trades'!E143)),"Indique una cantidad inicial positiva",IF(OR('Trades'!E143&lt;=0,'Trades'!E143&gt;1000000,ROUND('Trades'!E143,8)&lt;&gt;'Trades'!E143),"Indique una cantidad inicial positiva",IF('Trades'!F143="","Indique la unidad de cantidad",IF(AND('Trades'!I143&lt;&gt;"OPEN",'Trades'!I143&lt;&gt;"CLOSED"),"Elija OPEN o CLOSED",IF(AND('Trades'!J143&lt;&gt;"NET",'Trades'!J143&lt;&gt;"GROSS"),"Elija NET o GROSS",IF(COUNTIFS('Exits'!$B$9:$B$608,'Trades'!A143,'Exits'!$G$9:$G$608,-1)&gt;0,"Revise las salidas vinculadas",IF(D143&gt;'Trades'!E143,"La cantidad cerrada supera la inicial",IF(AND('Trades'!I143="OPEN",D143='Trades'!E143),"OPEN contradice un saldo de cantidad nulo",IF('Trades'!I143="OPEN","",IF(O143=0,"Añada un cierre en Exits",IF(D143&lt;&gt;'Trades'!E143,"CLOSED requiere cerrar toda la cantidad",IF(AND('Trades'!J143="NET",NOT(ISNUMBER('Trades'!L143))),"Introduzca el neto conciliado de toda la posición",IF(AND('Trades'!J143="NET",'Trades'!K143&lt;&gt;"YES"),"Confirme que el neto abarca toda la posición",IF(IF('Trades'!J143="NET",IF('Trades'!M143="",FALSE,IF(NOT(ISNUMBER('Trades'!M143)),TRUE,OR('Trades'!M143&lt;0,'Trades'!M143&gt;1000000000,ROUND('Trades'!M143,2)&lt;&gt;'Trades'!M143))),FALSE),"Importes: hasta 2 decimales; valor absoluto de entrada ≤ 1.000.000.000.",IF(IF('Trades'!J143="NET",IF('Trades'!N143="",FALSE,IF(NOT(ISNUMBER('Trades'!N143)),TRUE,OR('Trades'!N143&lt;0,'Trades'!N143&gt;1000000000,ROUND('Trades'!N143,2)&lt;&gt;'Trades'!N143))),FALSE),"Importes: hasta 2 decimales; valor absoluto de entrada ≤ 1.000.000.000.",IF(IF('Trades'!J143="NET",IF('Trades'!O143="",FALSE,IF(NOT(ISNUMBER('Trades'!O143)),TRUE,OR(ABS('Trades'!O143)&gt;1000000000,ROUND('Trades'!O143,2)&lt;&gt;'Trades'!O143))),FALSE),"Importes: hasta 2 decimales; valor absoluto de entrada ≤ 1.000.000.000.",IF(AND('Trades'!J143="GROSS",NOT(ISNUMBER('Trades'!M143))),"Indique la comisión, incluso si es cero",IF(AND('Trades'!J143="GROSS",'Trades'!M143&lt;0),"La comisión no puede ser negativa",IF(AND('Trades'!J143="GROSS",NOT(ISNUMBER('Trades'!N143))),"Indique otros cargos, incluso si son cero",IF(AND('Trades'!J143="GROSS",'Trades'!N143&lt;0),"Los cargos no pueden ser negativos",IF(AND('Trades'!J143="GROSS",NOT(ISNUMBER('Trades'!O143))),"Indique la financiación con signo, incluido cero",IF(AND('Trades'!J143="GROSS",NOT(ISNUMBER(F143))),"Indique el P&amp;L bruto de cada salida",IF(IF('Trades'!J143="NET",OR(ABS('Trades'!L143)&gt;1000000000,ROUND('Trades'!L143,2)&lt;&gt;'Trades'!L143),FALSE),"Importes: hasta 2 decimales; valor absoluto de entrada ≤ 1.000.000.000.",IF(IF('Trades'!J143="GROSS",OR(ABS('Trades'!M143)&gt;1000000000,ABS('Trades'!N143)&gt;1000000000,ABS('Trades'!O143)&gt;1000000000,ROUND('Trades'!M143,2)&lt;&gt;'Trades'!M143,ROUND('Trades'!N143,2)&lt;&gt;'Trades'!N143,ROUND('Trades'!O143,2)&lt;&gt;'Trades'!O143),FALSE),"Importes: hasta 2 decimales; valor absoluto de entrada ≤ 1.000.000.000.",IF(AND('Trades'!G143&lt;&gt;"",OR(NOT(ISNUMBER('Trades'!G143)),'Trades'!G143&lt;=0)),"Indique un precio positivo o deje la celda vacía",IF(AND('Trades'!H143&lt;&gt;"",OR(NOT(ISNUMBER('Trades'!H143)),'Trades'!H143&lt;=0)),"Indique un precio positivo o deje la celda vacía","")))))))))))))))))))))))))))))))))))</x:f>
      </x:c>
      <x:c r="D143" s="31"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d",ROUND(SUMIFS('Exits'!$I$9:$I$608,'Exits'!$B$9:$B$608,'Trades'!A143),8)))</x:f>
      </x:c>
      <x:c r="E143" s="32"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d",IF(OR(O143=0,COUNTIFS('Exits'!$B$9:$B$608,'Trades'!A143,'Exits'!$G$9:$G$608,-1)&gt;0),"n/d",_xlfn.MAXIFS('Exits'!$C$9:$C$608,'Exits'!$B$9:$B$608,'Trades'!A143))))</x:f>
      </x:c>
      <x:c r="F143" s="30"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n/d",IF(AND(O143&gt;0,SUMIFS('Exits'!$J$9:$J$608,'Exits'!$B$9:$B$608,'Trades'!A143)=O143),ROUND(SUMIFS('Exits'!$F$9:$F$608,'Exits'!$B$9:$B$608,'Trades'!A143),2),"n/d")))</x:f>
      </x:c>
      <x:c r="G143" s="30" t="str">
        <x:f>IF(P143=0,"",IF(K143&lt;&gt;1,"n/d",IF('Trades'!J143="NET",'Trades'!L143,ROUND(F143-'Trades'!M143-'Trades'!N143+'Trades'!O143,2))))</x:f>
      </x:c>
      <x:c r="H143" s="31" t="str">
        <x:f>IF(P143=0,"",IF(N143=1,G143/'Trades'!P143,"n/d"))</x:f>
      </x:c>
      <x:c r="I143" s="33" t="str">
        <x:f>IF(P143=0,"",IF(K143&lt;&gt;1,"Posición sin completar",IF(NOT(ISNUMBER('Trades'!P143)),"Riesgo ausente o no válido: positivo, ≤ 1.000.000.000 y hasta 2 decimales.",IF(OR('Trades'!P143&lt;=0,'Trades'!P143&gt;1000000000,ROUND('Trades'!P143,2)&lt;&gt;'Trades'!P143),"Riesgo ausente o no válido: positivo, ≤ 1.000.000.000 y hasta 2 decimales.",IF(AND('Trades'!Q143&lt;&gt;"PRICE",'Trades'!Q143&lt;&gt;"ALL_IN"),"Elija PRICE o ALL_IN",IF('Trades'!Q143&lt;&gt;'Summary'!$K$4,"Otra base seleccionada","Registrado"))))))</x:f>
      </x:c>
      <x:c r="J143" s="33" t="str">
        <x:f>IF(P143=0,"",IF('Summary'!$H$6="Revise las fechas del filtro","Revise las fechas del filtro",IF(L143=1,"Incluida",IF(K143=1,"Fuera del período","No incluida"))))</x:f>
      </x:c>
      <x:c r="K143" s="29" t="n">
        <x:f>IF(P143=0,0,IF('Trades'!I143="UNSUPPORTED",4,IF(C143&lt;&gt;"",3,IF('Trades'!I143="OPEN",2,1))))</x:f>
        <x:v>0</x:v>
      </x:c>
      <x:c r="L143" s="29" t="n">
        <x:f>IF(OR(K143&lt;&gt;1,'Summary'!$H$6="Revise las fechas del filtro"),0,IF(AND(OR('Summary'!$B$6="",E143&gt;='Summary'!$B$6),OR('Summary'!$E$6="",E143&lt;'Summary'!$E$6+1)),1,0))</x:f>
        <x:v>0</x:v>
      </x:c>
      <x:c r="M143" s="29" t="n">
        <x:f>IF(AND(L143=1,N143=1,'Trades'!Q143='Summary'!$K$4),1,0)</x:f>
        <x:v>0</x:v>
      </x:c>
      <x:c r="N143" s="29" t="n">
        <x:f>IF(K143&lt;&gt;1,0,IF(NOT(ISNUMBER('Trades'!P143)),0,IF(AND('Trades'!P143&gt;0,'Trades'!P143&lt;=1000000000,ROUND('Trades'!P143,2)='Trades'!P143,OR('Trades'!Q143="PRICE",'Trades'!Q143="ALL_IN")),1,0)))</x:f>
        <x:v>0</x:v>
      </x:c>
      <x:c r="O143" s="29" t="n">
        <x:f>IF(P143=0,0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0,COUNTIFS('Exits'!$B$9:$B$608,'Trades'!A143,'Exits'!$K$9:$K$608,1)))</x:f>
        <x:v>0</x:v>
      </x:c>
      <x:c r="P143" s="29" t="n">
        <x:f>IF(COUNTA('Trades'!A143:I143,'Trades'!K143:T143)=0,0,1)</x:f>
        <x:v>0</x:v>
      </x:c>
    </x:row>
    <x:row r="144" ht="52" customHeight="1">
      <x:c r="A144" s="29" t="str">
        <x:f>IF(P144=0,"",IF('Trades'!A144="","[Trades "&amp;ROW()&amp;"]",'Trades'!A144))</x:f>
      </x:c>
      <x:c r="B144" s="33" t="str">
        <x:f>IF(K144=0,"",CHOOSE(K144,"Completa","Abierta","Incompleta / no válida","No admitida"))</x:f>
      </x:c>
      <x:c r="C144" s="33" t="str">
        <x:f>IF(P144=0,"",IF('Trades'!I144="UNSUPPORTED","No se admiten aumentos ni inversiones de posición",IF('Trades'!A144="","Introduzca el ID de operación",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ID: texto que empiece por A–Z, hasta 64 caracteres; sin *, ?, ~, =, &lt; ni &gt;. Ejemplo: T-001.",IF(COUNTIFS('Trades'!$A$9:$A$208,'Trades'!A144)&lt;&gt;1,"ID de operación duplicado",IF('Trades'!B144="","Indique el instrumento",IF(AND('Trades'!C144&lt;&gt;"LONG",'Trades'!C144&lt;&gt;"SHORT"),"Elija LONG o SHORT",IF(NOT(ISNUMBER('Trades'!D144)),"Introduzca una fecha y hora de apertura válidas",IF(OR('Trades'!D144&lt;1,'Trades'!D144&gt;2958465),"Introduzca una fecha y hora de apertura válidas",IF(NOT(ISNUMBER('Trades'!E144)),"Indique una cantidad inicial positiva",IF(OR('Trades'!E144&lt;=0,'Trades'!E144&gt;1000000,ROUND('Trades'!E144,8)&lt;&gt;'Trades'!E144),"Indique una cantidad inicial positiva",IF('Trades'!F144="","Indique la unidad de cantidad",IF(AND('Trades'!I144&lt;&gt;"OPEN",'Trades'!I144&lt;&gt;"CLOSED"),"Elija OPEN o CLOSED",IF(AND('Trades'!J144&lt;&gt;"NET",'Trades'!J144&lt;&gt;"GROSS"),"Elija NET o GROSS",IF(COUNTIFS('Exits'!$B$9:$B$608,'Trades'!A144,'Exits'!$G$9:$G$608,-1)&gt;0,"Revise las salidas vinculadas",IF(D144&gt;'Trades'!E144,"La cantidad cerrada supera la inicial",IF(AND('Trades'!I144="OPEN",D144='Trades'!E144),"OPEN contradice un saldo de cantidad nulo",IF('Trades'!I144="OPEN","",IF(O144=0,"Añada un cierre en Exits",IF(D144&lt;&gt;'Trades'!E144,"CLOSED requiere cerrar toda la cantidad",IF(AND('Trades'!J144="NET",NOT(ISNUMBER('Trades'!L144))),"Introduzca el neto conciliado de toda la posición",IF(AND('Trades'!J144="NET",'Trades'!K144&lt;&gt;"YES"),"Confirme que el neto abarca toda la posición",IF(IF('Trades'!J144="NET",IF('Trades'!M144="",FALSE,IF(NOT(ISNUMBER('Trades'!M144)),TRUE,OR('Trades'!M144&lt;0,'Trades'!M144&gt;1000000000,ROUND('Trades'!M144,2)&lt;&gt;'Trades'!M144))),FALSE),"Importes: hasta 2 decimales; valor absoluto de entrada ≤ 1.000.000.000.",IF(IF('Trades'!J144="NET",IF('Trades'!N144="",FALSE,IF(NOT(ISNUMBER('Trades'!N144)),TRUE,OR('Trades'!N144&lt;0,'Trades'!N144&gt;1000000000,ROUND('Trades'!N144,2)&lt;&gt;'Trades'!N144))),FALSE),"Importes: hasta 2 decimales; valor absoluto de entrada ≤ 1.000.000.000.",IF(IF('Trades'!J144="NET",IF('Trades'!O144="",FALSE,IF(NOT(ISNUMBER('Trades'!O144)),TRUE,OR(ABS('Trades'!O144)&gt;1000000000,ROUND('Trades'!O144,2)&lt;&gt;'Trades'!O144))),FALSE),"Importes: hasta 2 decimales; valor absoluto de entrada ≤ 1.000.000.000.",IF(AND('Trades'!J144="GROSS",NOT(ISNUMBER('Trades'!M144))),"Indique la comisión, incluso si es cero",IF(AND('Trades'!J144="GROSS",'Trades'!M144&lt;0),"La comisión no puede ser negativa",IF(AND('Trades'!J144="GROSS",NOT(ISNUMBER('Trades'!N144))),"Indique otros cargos, incluso si son cero",IF(AND('Trades'!J144="GROSS",'Trades'!N144&lt;0),"Los cargos no pueden ser negativos",IF(AND('Trades'!J144="GROSS",NOT(ISNUMBER('Trades'!O144))),"Indique la financiación con signo, incluido cero",IF(AND('Trades'!J144="GROSS",NOT(ISNUMBER(F144))),"Indique el P&amp;L bruto de cada salida",IF(IF('Trades'!J144="NET",OR(ABS('Trades'!L144)&gt;1000000000,ROUND('Trades'!L144,2)&lt;&gt;'Trades'!L144),FALSE),"Importes: hasta 2 decimales; valor absoluto de entrada ≤ 1.000.000.000.",IF(IF('Trades'!J144="GROSS",OR(ABS('Trades'!M144)&gt;1000000000,ABS('Trades'!N144)&gt;1000000000,ABS('Trades'!O144)&gt;1000000000,ROUND('Trades'!M144,2)&lt;&gt;'Trades'!M144,ROUND('Trades'!N144,2)&lt;&gt;'Trades'!N144,ROUND('Trades'!O144,2)&lt;&gt;'Trades'!O144),FALSE),"Importes: hasta 2 decimales; valor absoluto de entrada ≤ 1.000.000.000.",IF(AND('Trades'!G144&lt;&gt;"",OR(NOT(ISNUMBER('Trades'!G144)),'Trades'!G144&lt;=0)),"Indique un precio positivo o deje la celda vacía",IF(AND('Trades'!H144&lt;&gt;"",OR(NOT(ISNUMBER('Trades'!H144)),'Trades'!H144&lt;=0)),"Indique un precio positivo o deje la celda vacía","")))))))))))))))))))))))))))))))))))</x:f>
      </x:c>
      <x:c r="D144" s="31"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d",ROUND(SUMIFS('Exits'!$I$9:$I$608,'Exits'!$B$9:$B$608,'Trades'!A144),8)))</x:f>
      </x:c>
      <x:c r="E144" s="32"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d",IF(OR(O144=0,COUNTIFS('Exits'!$B$9:$B$608,'Trades'!A144,'Exits'!$G$9:$G$608,-1)&gt;0),"n/d",_xlfn.MAXIFS('Exits'!$C$9:$C$608,'Exits'!$B$9:$B$608,'Trades'!A144))))</x:f>
      </x:c>
      <x:c r="F144" s="30"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n/d",IF(AND(O144&gt;0,SUMIFS('Exits'!$J$9:$J$608,'Exits'!$B$9:$B$608,'Trades'!A144)=O144),ROUND(SUMIFS('Exits'!$F$9:$F$608,'Exits'!$B$9:$B$608,'Trades'!A144),2),"n/d")))</x:f>
      </x:c>
      <x:c r="G144" s="30" t="str">
        <x:f>IF(P144=0,"",IF(K144&lt;&gt;1,"n/d",IF('Trades'!J144="NET",'Trades'!L144,ROUND(F144-'Trades'!M144-'Trades'!N144+'Trades'!O144,2))))</x:f>
      </x:c>
      <x:c r="H144" s="31" t="str">
        <x:f>IF(P144=0,"",IF(N144=1,G144/'Trades'!P144,"n/d"))</x:f>
      </x:c>
      <x:c r="I144" s="33" t="str">
        <x:f>IF(P144=0,"",IF(K144&lt;&gt;1,"Posición sin completar",IF(NOT(ISNUMBER('Trades'!P144)),"Riesgo ausente o no válido: positivo, ≤ 1.000.000.000 y hasta 2 decimales.",IF(OR('Trades'!P144&lt;=0,'Trades'!P144&gt;1000000000,ROUND('Trades'!P144,2)&lt;&gt;'Trades'!P144),"Riesgo ausente o no válido: positivo, ≤ 1.000.000.000 y hasta 2 decimales.",IF(AND('Trades'!Q144&lt;&gt;"PRICE",'Trades'!Q144&lt;&gt;"ALL_IN"),"Elija PRICE o ALL_IN",IF('Trades'!Q144&lt;&gt;'Summary'!$K$4,"Otra base seleccionada","Registrado"))))))</x:f>
      </x:c>
      <x:c r="J144" s="33" t="str">
        <x:f>IF(P144=0,"",IF('Summary'!$H$6="Revise las fechas del filtro","Revise las fechas del filtro",IF(L144=1,"Incluida",IF(K144=1,"Fuera del período","No incluida"))))</x:f>
      </x:c>
      <x:c r="K144" s="29" t="n">
        <x:f>IF(P144=0,0,IF('Trades'!I144="UNSUPPORTED",4,IF(C144&lt;&gt;"",3,IF('Trades'!I144="OPEN",2,1))))</x:f>
        <x:v>0</x:v>
      </x:c>
      <x:c r="L144" s="29" t="n">
        <x:f>IF(OR(K144&lt;&gt;1,'Summary'!$H$6="Revise las fechas del filtro"),0,IF(AND(OR('Summary'!$B$6="",E144&gt;='Summary'!$B$6),OR('Summary'!$E$6="",E144&lt;'Summary'!$E$6+1)),1,0))</x:f>
        <x:v>0</x:v>
      </x:c>
      <x:c r="M144" s="29" t="n">
        <x:f>IF(AND(L144=1,N144=1,'Trades'!Q144='Summary'!$K$4),1,0)</x:f>
        <x:v>0</x:v>
      </x:c>
      <x:c r="N144" s="29" t="n">
        <x:f>IF(K144&lt;&gt;1,0,IF(NOT(ISNUMBER('Trades'!P144)),0,IF(AND('Trades'!P144&gt;0,'Trades'!P144&lt;=1000000000,ROUND('Trades'!P144,2)='Trades'!P144,OR('Trades'!Q144="PRICE",'Trades'!Q144="ALL_IN")),1,0)))</x:f>
        <x:v>0</x:v>
      </x:c>
      <x:c r="O144" s="29" t="n">
        <x:f>IF(P144=0,0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0,COUNTIFS('Exits'!$B$9:$B$608,'Trades'!A144,'Exits'!$K$9:$K$608,1)))</x:f>
        <x:v>0</x:v>
      </x:c>
      <x:c r="P144" s="29" t="n">
        <x:f>IF(COUNTA('Trades'!A144:I144,'Trades'!K144:T144)=0,0,1)</x:f>
        <x:v>0</x:v>
      </x:c>
    </x:row>
    <x:row r="145" ht="52" customHeight="1">
      <x:c r="A145" s="29" t="str">
        <x:f>IF(P145=0,"",IF('Trades'!A145="","[Trades "&amp;ROW()&amp;"]",'Trades'!A145))</x:f>
      </x:c>
      <x:c r="B145" s="33" t="str">
        <x:f>IF(K145=0,"",CHOOSE(K145,"Completa","Abierta","Incompleta / no válida","No admitida"))</x:f>
      </x:c>
      <x:c r="C145" s="33" t="str">
        <x:f>IF(P145=0,"",IF('Trades'!I145="UNSUPPORTED","No se admiten aumentos ni inversiones de posición",IF('Trades'!A145="","Introduzca el ID de operación",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ID: texto que empiece por A–Z, hasta 64 caracteres; sin *, ?, ~, =, &lt; ni &gt;. Ejemplo: T-001.",IF(COUNTIFS('Trades'!$A$9:$A$208,'Trades'!A145)&lt;&gt;1,"ID de operación duplicado",IF('Trades'!B145="","Indique el instrumento",IF(AND('Trades'!C145&lt;&gt;"LONG",'Trades'!C145&lt;&gt;"SHORT"),"Elija LONG o SHORT",IF(NOT(ISNUMBER('Trades'!D145)),"Introduzca una fecha y hora de apertura válidas",IF(OR('Trades'!D145&lt;1,'Trades'!D145&gt;2958465),"Introduzca una fecha y hora de apertura válidas",IF(NOT(ISNUMBER('Trades'!E145)),"Indique una cantidad inicial positiva",IF(OR('Trades'!E145&lt;=0,'Trades'!E145&gt;1000000,ROUND('Trades'!E145,8)&lt;&gt;'Trades'!E145),"Indique una cantidad inicial positiva",IF('Trades'!F145="","Indique la unidad de cantidad",IF(AND('Trades'!I145&lt;&gt;"OPEN",'Trades'!I145&lt;&gt;"CLOSED"),"Elija OPEN o CLOSED",IF(AND('Trades'!J145&lt;&gt;"NET",'Trades'!J145&lt;&gt;"GROSS"),"Elija NET o GROSS",IF(COUNTIFS('Exits'!$B$9:$B$608,'Trades'!A145,'Exits'!$G$9:$G$608,-1)&gt;0,"Revise las salidas vinculadas",IF(D145&gt;'Trades'!E145,"La cantidad cerrada supera la inicial",IF(AND('Trades'!I145="OPEN",D145='Trades'!E145),"OPEN contradice un saldo de cantidad nulo",IF('Trades'!I145="OPEN","",IF(O145=0,"Añada un cierre en Exits",IF(D145&lt;&gt;'Trades'!E145,"CLOSED requiere cerrar toda la cantidad",IF(AND('Trades'!J145="NET",NOT(ISNUMBER('Trades'!L145))),"Introduzca el neto conciliado de toda la posición",IF(AND('Trades'!J145="NET",'Trades'!K145&lt;&gt;"YES"),"Confirme que el neto abarca toda la posición",IF(IF('Trades'!J145="NET",IF('Trades'!M145="",FALSE,IF(NOT(ISNUMBER('Trades'!M145)),TRUE,OR('Trades'!M145&lt;0,'Trades'!M145&gt;1000000000,ROUND('Trades'!M145,2)&lt;&gt;'Trades'!M145))),FALSE),"Importes: hasta 2 decimales; valor absoluto de entrada ≤ 1.000.000.000.",IF(IF('Trades'!J145="NET",IF('Trades'!N145="",FALSE,IF(NOT(ISNUMBER('Trades'!N145)),TRUE,OR('Trades'!N145&lt;0,'Trades'!N145&gt;1000000000,ROUND('Trades'!N145,2)&lt;&gt;'Trades'!N145))),FALSE),"Importes: hasta 2 decimales; valor absoluto de entrada ≤ 1.000.000.000.",IF(IF('Trades'!J145="NET",IF('Trades'!O145="",FALSE,IF(NOT(ISNUMBER('Trades'!O145)),TRUE,OR(ABS('Trades'!O145)&gt;1000000000,ROUND('Trades'!O145,2)&lt;&gt;'Trades'!O145))),FALSE),"Importes: hasta 2 decimales; valor absoluto de entrada ≤ 1.000.000.000.",IF(AND('Trades'!J145="GROSS",NOT(ISNUMBER('Trades'!M145))),"Indique la comisión, incluso si es cero",IF(AND('Trades'!J145="GROSS",'Trades'!M145&lt;0),"La comisión no puede ser negativa",IF(AND('Trades'!J145="GROSS",NOT(ISNUMBER('Trades'!N145))),"Indique otros cargos, incluso si son cero",IF(AND('Trades'!J145="GROSS",'Trades'!N145&lt;0),"Los cargos no pueden ser negativos",IF(AND('Trades'!J145="GROSS",NOT(ISNUMBER('Trades'!O145))),"Indique la financiación con signo, incluido cero",IF(AND('Trades'!J145="GROSS",NOT(ISNUMBER(F145))),"Indique el P&amp;L bruto de cada salida",IF(IF('Trades'!J145="NET",OR(ABS('Trades'!L145)&gt;1000000000,ROUND('Trades'!L145,2)&lt;&gt;'Trades'!L145),FALSE),"Importes: hasta 2 decimales; valor absoluto de entrada ≤ 1.000.000.000.",IF(IF('Trades'!J145="GROSS",OR(ABS('Trades'!M145)&gt;1000000000,ABS('Trades'!N145)&gt;1000000000,ABS('Trades'!O145)&gt;1000000000,ROUND('Trades'!M145,2)&lt;&gt;'Trades'!M145,ROUND('Trades'!N145,2)&lt;&gt;'Trades'!N145,ROUND('Trades'!O145,2)&lt;&gt;'Trades'!O145),FALSE),"Importes: hasta 2 decimales; valor absoluto de entrada ≤ 1.000.000.000.",IF(AND('Trades'!G145&lt;&gt;"",OR(NOT(ISNUMBER('Trades'!G145)),'Trades'!G145&lt;=0)),"Indique un precio positivo o deje la celda vacía",IF(AND('Trades'!H145&lt;&gt;"",OR(NOT(ISNUMBER('Trades'!H145)),'Trades'!H145&lt;=0)),"Indique un precio positivo o deje la celda vacía","")))))))))))))))))))))))))))))))))))</x:f>
      </x:c>
      <x:c r="D145" s="31"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d",ROUND(SUMIFS('Exits'!$I$9:$I$608,'Exits'!$B$9:$B$608,'Trades'!A145),8)))</x:f>
      </x:c>
      <x:c r="E145" s="32"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d",IF(OR(O145=0,COUNTIFS('Exits'!$B$9:$B$608,'Trades'!A145,'Exits'!$G$9:$G$608,-1)&gt;0),"n/d",_xlfn.MAXIFS('Exits'!$C$9:$C$608,'Exits'!$B$9:$B$608,'Trades'!A145))))</x:f>
      </x:c>
      <x:c r="F145" s="30"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n/d",IF(AND(O145&gt;0,SUMIFS('Exits'!$J$9:$J$608,'Exits'!$B$9:$B$608,'Trades'!A145)=O145),ROUND(SUMIFS('Exits'!$F$9:$F$608,'Exits'!$B$9:$B$608,'Trades'!A145),2),"n/d")))</x:f>
      </x:c>
      <x:c r="G145" s="30" t="str">
        <x:f>IF(P145=0,"",IF(K145&lt;&gt;1,"n/d",IF('Trades'!J145="NET",'Trades'!L145,ROUND(F145-'Trades'!M145-'Trades'!N145+'Trades'!O145,2))))</x:f>
      </x:c>
      <x:c r="H145" s="31" t="str">
        <x:f>IF(P145=0,"",IF(N145=1,G145/'Trades'!P145,"n/d"))</x:f>
      </x:c>
      <x:c r="I145" s="33" t="str">
        <x:f>IF(P145=0,"",IF(K145&lt;&gt;1,"Posición sin completar",IF(NOT(ISNUMBER('Trades'!P145)),"Riesgo ausente o no válido: positivo, ≤ 1.000.000.000 y hasta 2 decimales.",IF(OR('Trades'!P145&lt;=0,'Trades'!P145&gt;1000000000,ROUND('Trades'!P145,2)&lt;&gt;'Trades'!P145),"Riesgo ausente o no válido: positivo, ≤ 1.000.000.000 y hasta 2 decimales.",IF(AND('Trades'!Q145&lt;&gt;"PRICE",'Trades'!Q145&lt;&gt;"ALL_IN"),"Elija PRICE o ALL_IN",IF('Trades'!Q145&lt;&gt;'Summary'!$K$4,"Otra base seleccionada","Registrado"))))))</x:f>
      </x:c>
      <x:c r="J145" s="33" t="str">
        <x:f>IF(P145=0,"",IF('Summary'!$H$6="Revise las fechas del filtro","Revise las fechas del filtro",IF(L145=1,"Incluida",IF(K145=1,"Fuera del período","No incluida"))))</x:f>
      </x:c>
      <x:c r="K145" s="29" t="n">
        <x:f>IF(P145=0,0,IF('Trades'!I145="UNSUPPORTED",4,IF(C145&lt;&gt;"",3,IF('Trades'!I145="OPEN",2,1))))</x:f>
        <x:v>0</x:v>
      </x:c>
      <x:c r="L145" s="29" t="n">
        <x:f>IF(OR(K145&lt;&gt;1,'Summary'!$H$6="Revise las fechas del filtro"),0,IF(AND(OR('Summary'!$B$6="",E145&gt;='Summary'!$B$6),OR('Summary'!$E$6="",E145&lt;'Summary'!$E$6+1)),1,0))</x:f>
        <x:v>0</x:v>
      </x:c>
      <x:c r="M145" s="29" t="n">
        <x:f>IF(AND(L145=1,N145=1,'Trades'!Q145='Summary'!$K$4),1,0)</x:f>
        <x:v>0</x:v>
      </x:c>
      <x:c r="N145" s="29" t="n">
        <x:f>IF(K145&lt;&gt;1,0,IF(NOT(ISNUMBER('Trades'!P145)),0,IF(AND('Trades'!P145&gt;0,'Trades'!P145&lt;=1000000000,ROUND('Trades'!P145,2)='Trades'!P145,OR('Trades'!Q145="PRICE",'Trades'!Q145="ALL_IN")),1,0)))</x:f>
        <x:v>0</x:v>
      </x:c>
      <x:c r="O145" s="29" t="n">
        <x:f>IF(P145=0,0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0,COUNTIFS('Exits'!$B$9:$B$608,'Trades'!A145,'Exits'!$K$9:$K$608,1)))</x:f>
        <x:v>0</x:v>
      </x:c>
      <x:c r="P145" s="29" t="n">
        <x:f>IF(COUNTA('Trades'!A145:I145,'Trades'!K145:T145)=0,0,1)</x:f>
        <x:v>0</x:v>
      </x:c>
    </x:row>
    <x:row r="146" ht="52" customHeight="1">
      <x:c r="A146" s="29" t="str">
        <x:f>IF(P146=0,"",IF('Trades'!A146="","[Trades "&amp;ROW()&amp;"]",'Trades'!A146))</x:f>
      </x:c>
      <x:c r="B146" s="33" t="str">
        <x:f>IF(K146=0,"",CHOOSE(K146,"Completa","Abierta","Incompleta / no válida","No admitida"))</x:f>
      </x:c>
      <x:c r="C146" s="33" t="str">
        <x:f>IF(P146=0,"",IF('Trades'!I146="UNSUPPORTED","No se admiten aumentos ni inversiones de posición",IF('Trades'!A146="","Introduzca el ID de operación",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ID: texto que empiece por A–Z, hasta 64 caracteres; sin *, ?, ~, =, &lt; ni &gt;. Ejemplo: T-001.",IF(COUNTIFS('Trades'!$A$9:$A$208,'Trades'!A146)&lt;&gt;1,"ID de operación duplicado",IF('Trades'!B146="","Indique el instrumento",IF(AND('Trades'!C146&lt;&gt;"LONG",'Trades'!C146&lt;&gt;"SHORT"),"Elija LONG o SHORT",IF(NOT(ISNUMBER('Trades'!D146)),"Introduzca una fecha y hora de apertura válidas",IF(OR('Trades'!D146&lt;1,'Trades'!D146&gt;2958465),"Introduzca una fecha y hora de apertura válidas",IF(NOT(ISNUMBER('Trades'!E146)),"Indique una cantidad inicial positiva",IF(OR('Trades'!E146&lt;=0,'Trades'!E146&gt;1000000,ROUND('Trades'!E146,8)&lt;&gt;'Trades'!E146),"Indique una cantidad inicial positiva",IF('Trades'!F146="","Indique la unidad de cantidad",IF(AND('Trades'!I146&lt;&gt;"OPEN",'Trades'!I146&lt;&gt;"CLOSED"),"Elija OPEN o CLOSED",IF(AND('Trades'!J146&lt;&gt;"NET",'Trades'!J146&lt;&gt;"GROSS"),"Elija NET o GROSS",IF(COUNTIFS('Exits'!$B$9:$B$608,'Trades'!A146,'Exits'!$G$9:$G$608,-1)&gt;0,"Revise las salidas vinculadas",IF(D146&gt;'Trades'!E146,"La cantidad cerrada supera la inicial",IF(AND('Trades'!I146="OPEN",D146='Trades'!E146),"OPEN contradice un saldo de cantidad nulo",IF('Trades'!I146="OPEN","",IF(O146=0,"Añada un cierre en Exits",IF(D146&lt;&gt;'Trades'!E146,"CLOSED requiere cerrar toda la cantidad",IF(AND('Trades'!J146="NET",NOT(ISNUMBER('Trades'!L146))),"Introduzca el neto conciliado de toda la posición",IF(AND('Trades'!J146="NET",'Trades'!K146&lt;&gt;"YES"),"Confirme que el neto abarca toda la posición",IF(IF('Trades'!J146="NET",IF('Trades'!M146="",FALSE,IF(NOT(ISNUMBER('Trades'!M146)),TRUE,OR('Trades'!M146&lt;0,'Trades'!M146&gt;1000000000,ROUND('Trades'!M146,2)&lt;&gt;'Trades'!M146))),FALSE),"Importes: hasta 2 decimales; valor absoluto de entrada ≤ 1.000.000.000.",IF(IF('Trades'!J146="NET",IF('Trades'!N146="",FALSE,IF(NOT(ISNUMBER('Trades'!N146)),TRUE,OR('Trades'!N146&lt;0,'Trades'!N146&gt;1000000000,ROUND('Trades'!N146,2)&lt;&gt;'Trades'!N146))),FALSE),"Importes: hasta 2 decimales; valor absoluto de entrada ≤ 1.000.000.000.",IF(IF('Trades'!J146="NET",IF('Trades'!O146="",FALSE,IF(NOT(ISNUMBER('Trades'!O146)),TRUE,OR(ABS('Trades'!O146)&gt;1000000000,ROUND('Trades'!O146,2)&lt;&gt;'Trades'!O146))),FALSE),"Importes: hasta 2 decimales; valor absoluto de entrada ≤ 1.000.000.000.",IF(AND('Trades'!J146="GROSS",NOT(ISNUMBER('Trades'!M146))),"Indique la comisión, incluso si es cero",IF(AND('Trades'!J146="GROSS",'Trades'!M146&lt;0),"La comisión no puede ser negativa",IF(AND('Trades'!J146="GROSS",NOT(ISNUMBER('Trades'!N146))),"Indique otros cargos, incluso si son cero",IF(AND('Trades'!J146="GROSS",'Trades'!N146&lt;0),"Los cargos no pueden ser negativos",IF(AND('Trades'!J146="GROSS",NOT(ISNUMBER('Trades'!O146))),"Indique la financiación con signo, incluido cero",IF(AND('Trades'!J146="GROSS",NOT(ISNUMBER(F146))),"Indique el P&amp;L bruto de cada salida",IF(IF('Trades'!J146="NET",OR(ABS('Trades'!L146)&gt;1000000000,ROUND('Trades'!L146,2)&lt;&gt;'Trades'!L146),FALSE),"Importes: hasta 2 decimales; valor absoluto de entrada ≤ 1.000.000.000.",IF(IF('Trades'!J146="GROSS",OR(ABS('Trades'!M146)&gt;1000000000,ABS('Trades'!N146)&gt;1000000000,ABS('Trades'!O146)&gt;1000000000,ROUND('Trades'!M146,2)&lt;&gt;'Trades'!M146,ROUND('Trades'!N146,2)&lt;&gt;'Trades'!N146,ROUND('Trades'!O146,2)&lt;&gt;'Trades'!O146),FALSE),"Importes: hasta 2 decimales; valor absoluto de entrada ≤ 1.000.000.000.",IF(AND('Trades'!G146&lt;&gt;"",OR(NOT(ISNUMBER('Trades'!G146)),'Trades'!G146&lt;=0)),"Indique un precio positivo o deje la celda vacía",IF(AND('Trades'!H146&lt;&gt;"",OR(NOT(ISNUMBER('Trades'!H146)),'Trades'!H146&lt;=0)),"Indique un precio positivo o deje la celda vacía","")))))))))))))))))))))))))))))))))))</x:f>
      </x:c>
      <x:c r="D146" s="31"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d",ROUND(SUMIFS('Exits'!$I$9:$I$608,'Exits'!$B$9:$B$608,'Trades'!A146),8)))</x:f>
      </x:c>
      <x:c r="E146" s="32"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d",IF(OR(O146=0,COUNTIFS('Exits'!$B$9:$B$608,'Trades'!A146,'Exits'!$G$9:$G$608,-1)&gt;0),"n/d",_xlfn.MAXIFS('Exits'!$C$9:$C$608,'Exits'!$B$9:$B$608,'Trades'!A146))))</x:f>
      </x:c>
      <x:c r="F146" s="30"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n/d",IF(AND(O146&gt;0,SUMIFS('Exits'!$J$9:$J$608,'Exits'!$B$9:$B$608,'Trades'!A146)=O146),ROUND(SUMIFS('Exits'!$F$9:$F$608,'Exits'!$B$9:$B$608,'Trades'!A146),2),"n/d")))</x:f>
      </x:c>
      <x:c r="G146" s="30" t="str">
        <x:f>IF(P146=0,"",IF(K146&lt;&gt;1,"n/d",IF('Trades'!J146="NET",'Trades'!L146,ROUND(F146-'Trades'!M146-'Trades'!N146+'Trades'!O146,2))))</x:f>
      </x:c>
      <x:c r="H146" s="31" t="str">
        <x:f>IF(P146=0,"",IF(N146=1,G146/'Trades'!P146,"n/d"))</x:f>
      </x:c>
      <x:c r="I146" s="33" t="str">
        <x:f>IF(P146=0,"",IF(K146&lt;&gt;1,"Posición sin completar",IF(NOT(ISNUMBER('Trades'!P146)),"Riesgo ausente o no válido: positivo, ≤ 1.000.000.000 y hasta 2 decimales.",IF(OR('Trades'!P146&lt;=0,'Trades'!P146&gt;1000000000,ROUND('Trades'!P146,2)&lt;&gt;'Trades'!P146),"Riesgo ausente o no válido: positivo, ≤ 1.000.000.000 y hasta 2 decimales.",IF(AND('Trades'!Q146&lt;&gt;"PRICE",'Trades'!Q146&lt;&gt;"ALL_IN"),"Elija PRICE o ALL_IN",IF('Trades'!Q146&lt;&gt;'Summary'!$K$4,"Otra base seleccionada","Registrado"))))))</x:f>
      </x:c>
      <x:c r="J146" s="33" t="str">
        <x:f>IF(P146=0,"",IF('Summary'!$H$6="Revise las fechas del filtro","Revise las fechas del filtro",IF(L146=1,"Incluida",IF(K146=1,"Fuera del período","No incluida"))))</x:f>
      </x:c>
      <x:c r="K146" s="29" t="n">
        <x:f>IF(P146=0,0,IF('Trades'!I146="UNSUPPORTED",4,IF(C146&lt;&gt;"",3,IF('Trades'!I146="OPEN",2,1))))</x:f>
        <x:v>0</x:v>
      </x:c>
      <x:c r="L146" s="29" t="n">
        <x:f>IF(OR(K146&lt;&gt;1,'Summary'!$H$6="Revise las fechas del filtro"),0,IF(AND(OR('Summary'!$B$6="",E146&gt;='Summary'!$B$6),OR('Summary'!$E$6="",E146&lt;'Summary'!$E$6+1)),1,0))</x:f>
        <x:v>0</x:v>
      </x:c>
      <x:c r="M146" s="29" t="n">
        <x:f>IF(AND(L146=1,N146=1,'Trades'!Q146='Summary'!$K$4),1,0)</x:f>
        <x:v>0</x:v>
      </x:c>
      <x:c r="N146" s="29" t="n">
        <x:f>IF(K146&lt;&gt;1,0,IF(NOT(ISNUMBER('Trades'!P146)),0,IF(AND('Trades'!P146&gt;0,'Trades'!P146&lt;=1000000000,ROUND('Trades'!P146,2)='Trades'!P146,OR('Trades'!Q146="PRICE",'Trades'!Q146="ALL_IN")),1,0)))</x:f>
        <x:v>0</x:v>
      </x:c>
      <x:c r="O146" s="29" t="n">
        <x:f>IF(P146=0,0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0,COUNTIFS('Exits'!$B$9:$B$608,'Trades'!A146,'Exits'!$K$9:$K$608,1)))</x:f>
        <x:v>0</x:v>
      </x:c>
      <x:c r="P146" s="29" t="n">
        <x:f>IF(COUNTA('Trades'!A146:I146,'Trades'!K146:T146)=0,0,1)</x:f>
        <x:v>0</x:v>
      </x:c>
    </x:row>
    <x:row r="147" ht="52" customHeight="1">
      <x:c r="A147" s="29" t="str">
        <x:f>IF(P147=0,"",IF('Trades'!A147="","[Trades "&amp;ROW()&amp;"]",'Trades'!A147))</x:f>
      </x:c>
      <x:c r="B147" s="33" t="str">
        <x:f>IF(K147=0,"",CHOOSE(K147,"Completa","Abierta","Incompleta / no válida","No admitida"))</x:f>
      </x:c>
      <x:c r="C147" s="33" t="str">
        <x:f>IF(P147=0,"",IF('Trades'!I147="UNSUPPORTED","No se admiten aumentos ni inversiones de posición",IF('Trades'!A147="","Introduzca el ID de operación",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ID: texto que empiece por A–Z, hasta 64 caracteres; sin *, ?, ~, =, &lt; ni &gt;. Ejemplo: T-001.",IF(COUNTIFS('Trades'!$A$9:$A$208,'Trades'!A147)&lt;&gt;1,"ID de operación duplicado",IF('Trades'!B147="","Indique el instrumento",IF(AND('Trades'!C147&lt;&gt;"LONG",'Trades'!C147&lt;&gt;"SHORT"),"Elija LONG o SHORT",IF(NOT(ISNUMBER('Trades'!D147)),"Introduzca una fecha y hora de apertura válidas",IF(OR('Trades'!D147&lt;1,'Trades'!D147&gt;2958465),"Introduzca una fecha y hora de apertura válidas",IF(NOT(ISNUMBER('Trades'!E147)),"Indique una cantidad inicial positiva",IF(OR('Trades'!E147&lt;=0,'Trades'!E147&gt;1000000,ROUND('Trades'!E147,8)&lt;&gt;'Trades'!E147),"Indique una cantidad inicial positiva",IF('Trades'!F147="","Indique la unidad de cantidad",IF(AND('Trades'!I147&lt;&gt;"OPEN",'Trades'!I147&lt;&gt;"CLOSED"),"Elija OPEN o CLOSED",IF(AND('Trades'!J147&lt;&gt;"NET",'Trades'!J147&lt;&gt;"GROSS"),"Elija NET o GROSS",IF(COUNTIFS('Exits'!$B$9:$B$608,'Trades'!A147,'Exits'!$G$9:$G$608,-1)&gt;0,"Revise las salidas vinculadas",IF(D147&gt;'Trades'!E147,"La cantidad cerrada supera la inicial",IF(AND('Trades'!I147="OPEN",D147='Trades'!E147),"OPEN contradice un saldo de cantidad nulo",IF('Trades'!I147="OPEN","",IF(O147=0,"Añada un cierre en Exits",IF(D147&lt;&gt;'Trades'!E147,"CLOSED requiere cerrar toda la cantidad",IF(AND('Trades'!J147="NET",NOT(ISNUMBER('Trades'!L147))),"Introduzca el neto conciliado de toda la posición",IF(AND('Trades'!J147="NET",'Trades'!K147&lt;&gt;"YES"),"Confirme que el neto abarca toda la posición",IF(IF('Trades'!J147="NET",IF('Trades'!M147="",FALSE,IF(NOT(ISNUMBER('Trades'!M147)),TRUE,OR('Trades'!M147&lt;0,'Trades'!M147&gt;1000000000,ROUND('Trades'!M147,2)&lt;&gt;'Trades'!M147))),FALSE),"Importes: hasta 2 decimales; valor absoluto de entrada ≤ 1.000.000.000.",IF(IF('Trades'!J147="NET",IF('Trades'!N147="",FALSE,IF(NOT(ISNUMBER('Trades'!N147)),TRUE,OR('Trades'!N147&lt;0,'Trades'!N147&gt;1000000000,ROUND('Trades'!N147,2)&lt;&gt;'Trades'!N147))),FALSE),"Importes: hasta 2 decimales; valor absoluto de entrada ≤ 1.000.000.000.",IF(IF('Trades'!J147="NET",IF('Trades'!O147="",FALSE,IF(NOT(ISNUMBER('Trades'!O147)),TRUE,OR(ABS('Trades'!O147)&gt;1000000000,ROUND('Trades'!O147,2)&lt;&gt;'Trades'!O147))),FALSE),"Importes: hasta 2 decimales; valor absoluto de entrada ≤ 1.000.000.000.",IF(AND('Trades'!J147="GROSS",NOT(ISNUMBER('Trades'!M147))),"Indique la comisión, incluso si es cero",IF(AND('Trades'!J147="GROSS",'Trades'!M147&lt;0),"La comisión no puede ser negativa",IF(AND('Trades'!J147="GROSS",NOT(ISNUMBER('Trades'!N147))),"Indique otros cargos, incluso si son cero",IF(AND('Trades'!J147="GROSS",'Trades'!N147&lt;0),"Los cargos no pueden ser negativos",IF(AND('Trades'!J147="GROSS",NOT(ISNUMBER('Trades'!O147))),"Indique la financiación con signo, incluido cero",IF(AND('Trades'!J147="GROSS",NOT(ISNUMBER(F147))),"Indique el P&amp;L bruto de cada salida",IF(IF('Trades'!J147="NET",OR(ABS('Trades'!L147)&gt;1000000000,ROUND('Trades'!L147,2)&lt;&gt;'Trades'!L147),FALSE),"Importes: hasta 2 decimales; valor absoluto de entrada ≤ 1.000.000.000.",IF(IF('Trades'!J147="GROSS",OR(ABS('Trades'!M147)&gt;1000000000,ABS('Trades'!N147)&gt;1000000000,ABS('Trades'!O147)&gt;1000000000,ROUND('Trades'!M147,2)&lt;&gt;'Trades'!M147,ROUND('Trades'!N147,2)&lt;&gt;'Trades'!N147,ROUND('Trades'!O147,2)&lt;&gt;'Trades'!O147),FALSE),"Importes: hasta 2 decimales; valor absoluto de entrada ≤ 1.000.000.000.",IF(AND('Trades'!G147&lt;&gt;"",OR(NOT(ISNUMBER('Trades'!G147)),'Trades'!G147&lt;=0)),"Indique un precio positivo o deje la celda vacía",IF(AND('Trades'!H147&lt;&gt;"",OR(NOT(ISNUMBER('Trades'!H147)),'Trades'!H147&lt;=0)),"Indique un precio positivo o deje la celda vacía","")))))))))))))))))))))))))))))))))))</x:f>
      </x:c>
      <x:c r="D147" s="31"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d",ROUND(SUMIFS('Exits'!$I$9:$I$608,'Exits'!$B$9:$B$608,'Trades'!A147),8)))</x:f>
      </x:c>
      <x:c r="E147" s="32"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d",IF(OR(O147=0,COUNTIFS('Exits'!$B$9:$B$608,'Trades'!A147,'Exits'!$G$9:$G$608,-1)&gt;0),"n/d",_xlfn.MAXIFS('Exits'!$C$9:$C$608,'Exits'!$B$9:$B$608,'Trades'!A147))))</x:f>
      </x:c>
      <x:c r="F147" s="30"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n/d",IF(AND(O147&gt;0,SUMIFS('Exits'!$J$9:$J$608,'Exits'!$B$9:$B$608,'Trades'!A147)=O147),ROUND(SUMIFS('Exits'!$F$9:$F$608,'Exits'!$B$9:$B$608,'Trades'!A147),2),"n/d")))</x:f>
      </x:c>
      <x:c r="G147" s="30" t="str">
        <x:f>IF(P147=0,"",IF(K147&lt;&gt;1,"n/d",IF('Trades'!J147="NET",'Trades'!L147,ROUND(F147-'Trades'!M147-'Trades'!N147+'Trades'!O147,2))))</x:f>
      </x:c>
      <x:c r="H147" s="31" t="str">
        <x:f>IF(P147=0,"",IF(N147=1,G147/'Trades'!P147,"n/d"))</x:f>
      </x:c>
      <x:c r="I147" s="33" t="str">
        <x:f>IF(P147=0,"",IF(K147&lt;&gt;1,"Posición sin completar",IF(NOT(ISNUMBER('Trades'!P147)),"Riesgo ausente o no válido: positivo, ≤ 1.000.000.000 y hasta 2 decimales.",IF(OR('Trades'!P147&lt;=0,'Trades'!P147&gt;1000000000,ROUND('Trades'!P147,2)&lt;&gt;'Trades'!P147),"Riesgo ausente o no válido: positivo, ≤ 1.000.000.000 y hasta 2 decimales.",IF(AND('Trades'!Q147&lt;&gt;"PRICE",'Trades'!Q147&lt;&gt;"ALL_IN"),"Elija PRICE o ALL_IN",IF('Trades'!Q147&lt;&gt;'Summary'!$K$4,"Otra base seleccionada","Registrado"))))))</x:f>
      </x:c>
      <x:c r="J147" s="33" t="str">
        <x:f>IF(P147=0,"",IF('Summary'!$H$6="Revise las fechas del filtro","Revise las fechas del filtro",IF(L147=1,"Incluida",IF(K147=1,"Fuera del período","No incluida"))))</x:f>
      </x:c>
      <x:c r="K147" s="29" t="n">
        <x:f>IF(P147=0,0,IF('Trades'!I147="UNSUPPORTED",4,IF(C147&lt;&gt;"",3,IF('Trades'!I147="OPEN",2,1))))</x:f>
        <x:v>0</x:v>
      </x:c>
      <x:c r="L147" s="29" t="n">
        <x:f>IF(OR(K147&lt;&gt;1,'Summary'!$H$6="Revise las fechas del filtro"),0,IF(AND(OR('Summary'!$B$6="",E147&gt;='Summary'!$B$6),OR('Summary'!$E$6="",E147&lt;'Summary'!$E$6+1)),1,0))</x:f>
        <x:v>0</x:v>
      </x:c>
      <x:c r="M147" s="29" t="n">
        <x:f>IF(AND(L147=1,N147=1,'Trades'!Q147='Summary'!$K$4),1,0)</x:f>
        <x:v>0</x:v>
      </x:c>
      <x:c r="N147" s="29" t="n">
        <x:f>IF(K147&lt;&gt;1,0,IF(NOT(ISNUMBER('Trades'!P147)),0,IF(AND('Trades'!P147&gt;0,'Trades'!P147&lt;=1000000000,ROUND('Trades'!P147,2)='Trades'!P147,OR('Trades'!Q147="PRICE",'Trades'!Q147="ALL_IN")),1,0)))</x:f>
        <x:v>0</x:v>
      </x:c>
      <x:c r="O147" s="29" t="n">
        <x:f>IF(P147=0,0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0,COUNTIFS('Exits'!$B$9:$B$608,'Trades'!A147,'Exits'!$K$9:$K$608,1)))</x:f>
        <x:v>0</x:v>
      </x:c>
      <x:c r="P147" s="29" t="n">
        <x:f>IF(COUNTA('Trades'!A147:I147,'Trades'!K147:T147)=0,0,1)</x:f>
        <x:v>0</x:v>
      </x:c>
    </x:row>
    <x:row r="148" ht="52" customHeight="1">
      <x:c r="A148" s="29" t="str">
        <x:f>IF(P148=0,"",IF('Trades'!A148="","[Trades "&amp;ROW()&amp;"]",'Trades'!A148))</x:f>
      </x:c>
      <x:c r="B148" s="33" t="str">
        <x:f>IF(K148=0,"",CHOOSE(K148,"Completa","Abierta","Incompleta / no válida","No admitida"))</x:f>
      </x:c>
      <x:c r="C148" s="33" t="str">
        <x:f>IF(P148=0,"",IF('Trades'!I148="UNSUPPORTED","No se admiten aumentos ni inversiones de posición",IF('Trades'!A148="","Introduzca el ID de operación",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ID: texto que empiece por A–Z, hasta 64 caracteres; sin *, ?, ~, =, &lt; ni &gt;. Ejemplo: T-001.",IF(COUNTIFS('Trades'!$A$9:$A$208,'Trades'!A148)&lt;&gt;1,"ID de operación duplicado",IF('Trades'!B148="","Indique el instrumento",IF(AND('Trades'!C148&lt;&gt;"LONG",'Trades'!C148&lt;&gt;"SHORT"),"Elija LONG o SHORT",IF(NOT(ISNUMBER('Trades'!D148)),"Introduzca una fecha y hora de apertura válidas",IF(OR('Trades'!D148&lt;1,'Trades'!D148&gt;2958465),"Introduzca una fecha y hora de apertura válidas",IF(NOT(ISNUMBER('Trades'!E148)),"Indique una cantidad inicial positiva",IF(OR('Trades'!E148&lt;=0,'Trades'!E148&gt;1000000,ROUND('Trades'!E148,8)&lt;&gt;'Trades'!E148),"Indique una cantidad inicial positiva",IF('Trades'!F148="","Indique la unidad de cantidad",IF(AND('Trades'!I148&lt;&gt;"OPEN",'Trades'!I148&lt;&gt;"CLOSED"),"Elija OPEN o CLOSED",IF(AND('Trades'!J148&lt;&gt;"NET",'Trades'!J148&lt;&gt;"GROSS"),"Elija NET o GROSS",IF(COUNTIFS('Exits'!$B$9:$B$608,'Trades'!A148,'Exits'!$G$9:$G$608,-1)&gt;0,"Revise las salidas vinculadas",IF(D148&gt;'Trades'!E148,"La cantidad cerrada supera la inicial",IF(AND('Trades'!I148="OPEN",D148='Trades'!E148),"OPEN contradice un saldo de cantidad nulo",IF('Trades'!I148="OPEN","",IF(O148=0,"Añada un cierre en Exits",IF(D148&lt;&gt;'Trades'!E148,"CLOSED requiere cerrar toda la cantidad",IF(AND('Trades'!J148="NET",NOT(ISNUMBER('Trades'!L148))),"Introduzca el neto conciliado de toda la posición",IF(AND('Trades'!J148="NET",'Trades'!K148&lt;&gt;"YES"),"Confirme que el neto abarca toda la posición",IF(IF('Trades'!J148="NET",IF('Trades'!M148="",FALSE,IF(NOT(ISNUMBER('Trades'!M148)),TRUE,OR('Trades'!M148&lt;0,'Trades'!M148&gt;1000000000,ROUND('Trades'!M148,2)&lt;&gt;'Trades'!M148))),FALSE),"Importes: hasta 2 decimales; valor absoluto de entrada ≤ 1.000.000.000.",IF(IF('Trades'!J148="NET",IF('Trades'!N148="",FALSE,IF(NOT(ISNUMBER('Trades'!N148)),TRUE,OR('Trades'!N148&lt;0,'Trades'!N148&gt;1000000000,ROUND('Trades'!N148,2)&lt;&gt;'Trades'!N148))),FALSE),"Importes: hasta 2 decimales; valor absoluto de entrada ≤ 1.000.000.000.",IF(IF('Trades'!J148="NET",IF('Trades'!O148="",FALSE,IF(NOT(ISNUMBER('Trades'!O148)),TRUE,OR(ABS('Trades'!O148)&gt;1000000000,ROUND('Trades'!O148,2)&lt;&gt;'Trades'!O148))),FALSE),"Importes: hasta 2 decimales; valor absoluto de entrada ≤ 1.000.000.000.",IF(AND('Trades'!J148="GROSS",NOT(ISNUMBER('Trades'!M148))),"Indique la comisión, incluso si es cero",IF(AND('Trades'!J148="GROSS",'Trades'!M148&lt;0),"La comisión no puede ser negativa",IF(AND('Trades'!J148="GROSS",NOT(ISNUMBER('Trades'!N148))),"Indique otros cargos, incluso si son cero",IF(AND('Trades'!J148="GROSS",'Trades'!N148&lt;0),"Los cargos no pueden ser negativos",IF(AND('Trades'!J148="GROSS",NOT(ISNUMBER('Trades'!O148))),"Indique la financiación con signo, incluido cero",IF(AND('Trades'!J148="GROSS",NOT(ISNUMBER(F148))),"Indique el P&amp;L bruto de cada salida",IF(IF('Trades'!J148="NET",OR(ABS('Trades'!L148)&gt;1000000000,ROUND('Trades'!L148,2)&lt;&gt;'Trades'!L148),FALSE),"Importes: hasta 2 decimales; valor absoluto de entrada ≤ 1.000.000.000.",IF(IF('Trades'!J148="GROSS",OR(ABS('Trades'!M148)&gt;1000000000,ABS('Trades'!N148)&gt;1000000000,ABS('Trades'!O148)&gt;1000000000,ROUND('Trades'!M148,2)&lt;&gt;'Trades'!M148,ROUND('Trades'!N148,2)&lt;&gt;'Trades'!N148,ROUND('Trades'!O148,2)&lt;&gt;'Trades'!O148),FALSE),"Importes: hasta 2 decimales; valor absoluto de entrada ≤ 1.000.000.000.",IF(AND('Trades'!G148&lt;&gt;"",OR(NOT(ISNUMBER('Trades'!G148)),'Trades'!G148&lt;=0)),"Indique un precio positivo o deje la celda vacía",IF(AND('Trades'!H148&lt;&gt;"",OR(NOT(ISNUMBER('Trades'!H148)),'Trades'!H148&lt;=0)),"Indique un precio positivo o deje la celda vacía","")))))))))))))))))))))))))))))))))))</x:f>
      </x:c>
      <x:c r="D148" s="31"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d",ROUND(SUMIFS('Exits'!$I$9:$I$608,'Exits'!$B$9:$B$608,'Trades'!A148),8)))</x:f>
      </x:c>
      <x:c r="E148" s="32"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d",IF(OR(O148=0,COUNTIFS('Exits'!$B$9:$B$608,'Trades'!A148,'Exits'!$G$9:$G$608,-1)&gt;0),"n/d",_xlfn.MAXIFS('Exits'!$C$9:$C$608,'Exits'!$B$9:$B$608,'Trades'!A148))))</x:f>
      </x:c>
      <x:c r="F148" s="30"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n/d",IF(AND(O148&gt;0,SUMIFS('Exits'!$J$9:$J$608,'Exits'!$B$9:$B$608,'Trades'!A148)=O148),ROUND(SUMIFS('Exits'!$F$9:$F$608,'Exits'!$B$9:$B$608,'Trades'!A148),2),"n/d")))</x:f>
      </x:c>
      <x:c r="G148" s="30" t="str">
        <x:f>IF(P148=0,"",IF(K148&lt;&gt;1,"n/d",IF('Trades'!J148="NET",'Trades'!L148,ROUND(F148-'Trades'!M148-'Trades'!N148+'Trades'!O148,2))))</x:f>
      </x:c>
      <x:c r="H148" s="31" t="str">
        <x:f>IF(P148=0,"",IF(N148=1,G148/'Trades'!P148,"n/d"))</x:f>
      </x:c>
      <x:c r="I148" s="33" t="str">
        <x:f>IF(P148=0,"",IF(K148&lt;&gt;1,"Posición sin completar",IF(NOT(ISNUMBER('Trades'!P148)),"Riesgo ausente o no válido: positivo, ≤ 1.000.000.000 y hasta 2 decimales.",IF(OR('Trades'!P148&lt;=0,'Trades'!P148&gt;1000000000,ROUND('Trades'!P148,2)&lt;&gt;'Trades'!P148),"Riesgo ausente o no válido: positivo, ≤ 1.000.000.000 y hasta 2 decimales.",IF(AND('Trades'!Q148&lt;&gt;"PRICE",'Trades'!Q148&lt;&gt;"ALL_IN"),"Elija PRICE o ALL_IN",IF('Trades'!Q148&lt;&gt;'Summary'!$K$4,"Otra base seleccionada","Registrado"))))))</x:f>
      </x:c>
      <x:c r="J148" s="33" t="str">
        <x:f>IF(P148=0,"",IF('Summary'!$H$6="Revise las fechas del filtro","Revise las fechas del filtro",IF(L148=1,"Incluida",IF(K148=1,"Fuera del período","No incluida"))))</x:f>
      </x:c>
      <x:c r="K148" s="29" t="n">
        <x:f>IF(P148=0,0,IF('Trades'!I148="UNSUPPORTED",4,IF(C148&lt;&gt;"",3,IF('Trades'!I148="OPEN",2,1))))</x:f>
        <x:v>0</x:v>
      </x:c>
      <x:c r="L148" s="29" t="n">
        <x:f>IF(OR(K148&lt;&gt;1,'Summary'!$H$6="Revise las fechas del filtro"),0,IF(AND(OR('Summary'!$B$6="",E148&gt;='Summary'!$B$6),OR('Summary'!$E$6="",E148&lt;'Summary'!$E$6+1)),1,0))</x:f>
        <x:v>0</x:v>
      </x:c>
      <x:c r="M148" s="29" t="n">
        <x:f>IF(AND(L148=1,N148=1,'Trades'!Q148='Summary'!$K$4),1,0)</x:f>
        <x:v>0</x:v>
      </x:c>
      <x:c r="N148" s="29" t="n">
        <x:f>IF(K148&lt;&gt;1,0,IF(NOT(ISNUMBER('Trades'!P148)),0,IF(AND('Trades'!P148&gt;0,'Trades'!P148&lt;=1000000000,ROUND('Trades'!P148,2)='Trades'!P148,OR('Trades'!Q148="PRICE",'Trades'!Q148="ALL_IN")),1,0)))</x:f>
        <x:v>0</x:v>
      </x:c>
      <x:c r="O148" s="29" t="n">
        <x:f>IF(P148=0,0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0,COUNTIFS('Exits'!$B$9:$B$608,'Trades'!A148,'Exits'!$K$9:$K$608,1)))</x:f>
        <x:v>0</x:v>
      </x:c>
      <x:c r="P148" s="29" t="n">
        <x:f>IF(COUNTA('Trades'!A148:I148,'Trades'!K148:T148)=0,0,1)</x:f>
        <x:v>0</x:v>
      </x:c>
    </x:row>
    <x:row r="149" ht="52" customHeight="1">
      <x:c r="A149" s="29" t="str">
        <x:f>IF(P149=0,"",IF('Trades'!A149="","[Trades "&amp;ROW()&amp;"]",'Trades'!A149))</x:f>
      </x:c>
      <x:c r="B149" s="33" t="str">
        <x:f>IF(K149=0,"",CHOOSE(K149,"Completa","Abierta","Incompleta / no válida","No admitida"))</x:f>
      </x:c>
      <x:c r="C149" s="33" t="str">
        <x:f>IF(P149=0,"",IF('Trades'!I149="UNSUPPORTED","No se admiten aumentos ni inversiones de posición",IF('Trades'!A149="","Introduzca el ID de operación",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ID: texto que empiece por A–Z, hasta 64 caracteres; sin *, ?, ~, =, &lt; ni &gt;. Ejemplo: T-001.",IF(COUNTIFS('Trades'!$A$9:$A$208,'Trades'!A149)&lt;&gt;1,"ID de operación duplicado",IF('Trades'!B149="","Indique el instrumento",IF(AND('Trades'!C149&lt;&gt;"LONG",'Trades'!C149&lt;&gt;"SHORT"),"Elija LONG o SHORT",IF(NOT(ISNUMBER('Trades'!D149)),"Introduzca una fecha y hora de apertura válidas",IF(OR('Trades'!D149&lt;1,'Trades'!D149&gt;2958465),"Introduzca una fecha y hora de apertura válidas",IF(NOT(ISNUMBER('Trades'!E149)),"Indique una cantidad inicial positiva",IF(OR('Trades'!E149&lt;=0,'Trades'!E149&gt;1000000,ROUND('Trades'!E149,8)&lt;&gt;'Trades'!E149),"Indique una cantidad inicial positiva",IF('Trades'!F149="","Indique la unidad de cantidad",IF(AND('Trades'!I149&lt;&gt;"OPEN",'Trades'!I149&lt;&gt;"CLOSED"),"Elija OPEN o CLOSED",IF(AND('Trades'!J149&lt;&gt;"NET",'Trades'!J149&lt;&gt;"GROSS"),"Elija NET o GROSS",IF(COUNTIFS('Exits'!$B$9:$B$608,'Trades'!A149,'Exits'!$G$9:$G$608,-1)&gt;0,"Revise las salidas vinculadas",IF(D149&gt;'Trades'!E149,"La cantidad cerrada supera la inicial",IF(AND('Trades'!I149="OPEN",D149='Trades'!E149),"OPEN contradice un saldo de cantidad nulo",IF('Trades'!I149="OPEN","",IF(O149=0,"Añada un cierre en Exits",IF(D149&lt;&gt;'Trades'!E149,"CLOSED requiere cerrar toda la cantidad",IF(AND('Trades'!J149="NET",NOT(ISNUMBER('Trades'!L149))),"Introduzca el neto conciliado de toda la posición",IF(AND('Trades'!J149="NET",'Trades'!K149&lt;&gt;"YES"),"Confirme que el neto abarca toda la posición",IF(IF('Trades'!J149="NET",IF('Trades'!M149="",FALSE,IF(NOT(ISNUMBER('Trades'!M149)),TRUE,OR('Trades'!M149&lt;0,'Trades'!M149&gt;1000000000,ROUND('Trades'!M149,2)&lt;&gt;'Trades'!M149))),FALSE),"Importes: hasta 2 decimales; valor absoluto de entrada ≤ 1.000.000.000.",IF(IF('Trades'!J149="NET",IF('Trades'!N149="",FALSE,IF(NOT(ISNUMBER('Trades'!N149)),TRUE,OR('Trades'!N149&lt;0,'Trades'!N149&gt;1000000000,ROUND('Trades'!N149,2)&lt;&gt;'Trades'!N149))),FALSE),"Importes: hasta 2 decimales; valor absoluto de entrada ≤ 1.000.000.000.",IF(IF('Trades'!J149="NET",IF('Trades'!O149="",FALSE,IF(NOT(ISNUMBER('Trades'!O149)),TRUE,OR(ABS('Trades'!O149)&gt;1000000000,ROUND('Trades'!O149,2)&lt;&gt;'Trades'!O149))),FALSE),"Importes: hasta 2 decimales; valor absoluto de entrada ≤ 1.000.000.000.",IF(AND('Trades'!J149="GROSS",NOT(ISNUMBER('Trades'!M149))),"Indique la comisión, incluso si es cero",IF(AND('Trades'!J149="GROSS",'Trades'!M149&lt;0),"La comisión no puede ser negativa",IF(AND('Trades'!J149="GROSS",NOT(ISNUMBER('Trades'!N149))),"Indique otros cargos, incluso si son cero",IF(AND('Trades'!J149="GROSS",'Trades'!N149&lt;0),"Los cargos no pueden ser negativos",IF(AND('Trades'!J149="GROSS",NOT(ISNUMBER('Trades'!O149))),"Indique la financiación con signo, incluido cero",IF(AND('Trades'!J149="GROSS",NOT(ISNUMBER(F149))),"Indique el P&amp;L bruto de cada salida",IF(IF('Trades'!J149="NET",OR(ABS('Trades'!L149)&gt;1000000000,ROUND('Trades'!L149,2)&lt;&gt;'Trades'!L149),FALSE),"Importes: hasta 2 decimales; valor absoluto de entrada ≤ 1.000.000.000.",IF(IF('Trades'!J149="GROSS",OR(ABS('Trades'!M149)&gt;1000000000,ABS('Trades'!N149)&gt;1000000000,ABS('Trades'!O149)&gt;1000000000,ROUND('Trades'!M149,2)&lt;&gt;'Trades'!M149,ROUND('Trades'!N149,2)&lt;&gt;'Trades'!N149,ROUND('Trades'!O149,2)&lt;&gt;'Trades'!O149),FALSE),"Importes: hasta 2 decimales; valor absoluto de entrada ≤ 1.000.000.000.",IF(AND('Trades'!G149&lt;&gt;"",OR(NOT(ISNUMBER('Trades'!G149)),'Trades'!G149&lt;=0)),"Indique un precio positivo o deje la celda vacía",IF(AND('Trades'!H149&lt;&gt;"",OR(NOT(ISNUMBER('Trades'!H149)),'Trades'!H149&lt;=0)),"Indique un precio positivo o deje la celda vacía","")))))))))))))))))))))))))))))))))))</x:f>
      </x:c>
      <x:c r="D149" s="31"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d",ROUND(SUMIFS('Exits'!$I$9:$I$608,'Exits'!$B$9:$B$608,'Trades'!A149),8)))</x:f>
      </x:c>
      <x:c r="E149" s="32"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d",IF(OR(O149=0,COUNTIFS('Exits'!$B$9:$B$608,'Trades'!A149,'Exits'!$G$9:$G$608,-1)&gt;0),"n/d",_xlfn.MAXIFS('Exits'!$C$9:$C$608,'Exits'!$B$9:$B$608,'Trades'!A149))))</x:f>
      </x:c>
      <x:c r="F149" s="30"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n/d",IF(AND(O149&gt;0,SUMIFS('Exits'!$J$9:$J$608,'Exits'!$B$9:$B$608,'Trades'!A149)=O149),ROUND(SUMIFS('Exits'!$F$9:$F$608,'Exits'!$B$9:$B$608,'Trades'!A149),2),"n/d")))</x:f>
      </x:c>
      <x:c r="G149" s="30" t="str">
        <x:f>IF(P149=0,"",IF(K149&lt;&gt;1,"n/d",IF('Trades'!J149="NET",'Trades'!L149,ROUND(F149-'Trades'!M149-'Trades'!N149+'Trades'!O149,2))))</x:f>
      </x:c>
      <x:c r="H149" s="31" t="str">
        <x:f>IF(P149=0,"",IF(N149=1,G149/'Trades'!P149,"n/d"))</x:f>
      </x:c>
      <x:c r="I149" s="33" t="str">
        <x:f>IF(P149=0,"",IF(K149&lt;&gt;1,"Posición sin completar",IF(NOT(ISNUMBER('Trades'!P149)),"Riesgo ausente o no válido: positivo, ≤ 1.000.000.000 y hasta 2 decimales.",IF(OR('Trades'!P149&lt;=0,'Trades'!P149&gt;1000000000,ROUND('Trades'!P149,2)&lt;&gt;'Trades'!P149),"Riesgo ausente o no válido: positivo, ≤ 1.000.000.000 y hasta 2 decimales.",IF(AND('Trades'!Q149&lt;&gt;"PRICE",'Trades'!Q149&lt;&gt;"ALL_IN"),"Elija PRICE o ALL_IN",IF('Trades'!Q149&lt;&gt;'Summary'!$K$4,"Otra base seleccionada","Registrado"))))))</x:f>
      </x:c>
      <x:c r="J149" s="33" t="str">
        <x:f>IF(P149=0,"",IF('Summary'!$H$6="Revise las fechas del filtro","Revise las fechas del filtro",IF(L149=1,"Incluida",IF(K149=1,"Fuera del período","No incluida"))))</x:f>
      </x:c>
      <x:c r="K149" s="29" t="n">
        <x:f>IF(P149=0,0,IF('Trades'!I149="UNSUPPORTED",4,IF(C149&lt;&gt;"",3,IF('Trades'!I149="OPEN",2,1))))</x:f>
        <x:v>0</x:v>
      </x:c>
      <x:c r="L149" s="29" t="n">
        <x:f>IF(OR(K149&lt;&gt;1,'Summary'!$H$6="Revise las fechas del filtro"),0,IF(AND(OR('Summary'!$B$6="",E149&gt;='Summary'!$B$6),OR('Summary'!$E$6="",E149&lt;'Summary'!$E$6+1)),1,0))</x:f>
        <x:v>0</x:v>
      </x:c>
      <x:c r="M149" s="29" t="n">
        <x:f>IF(AND(L149=1,N149=1,'Trades'!Q149='Summary'!$K$4),1,0)</x:f>
        <x:v>0</x:v>
      </x:c>
      <x:c r="N149" s="29" t="n">
        <x:f>IF(K149&lt;&gt;1,0,IF(NOT(ISNUMBER('Trades'!P149)),0,IF(AND('Trades'!P149&gt;0,'Trades'!P149&lt;=1000000000,ROUND('Trades'!P149,2)='Trades'!P149,OR('Trades'!Q149="PRICE",'Trades'!Q149="ALL_IN")),1,0)))</x:f>
        <x:v>0</x:v>
      </x:c>
      <x:c r="O149" s="29" t="n">
        <x:f>IF(P149=0,0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0,COUNTIFS('Exits'!$B$9:$B$608,'Trades'!A149,'Exits'!$K$9:$K$608,1)))</x:f>
        <x:v>0</x:v>
      </x:c>
      <x:c r="P149" s="29" t="n">
        <x:f>IF(COUNTA('Trades'!A149:I149,'Trades'!K149:T149)=0,0,1)</x:f>
        <x:v>0</x:v>
      </x:c>
    </x:row>
    <x:row r="150" ht="52" customHeight="1">
      <x:c r="A150" s="29" t="str">
        <x:f>IF(P150=0,"",IF('Trades'!A150="","[Trades "&amp;ROW()&amp;"]",'Trades'!A150))</x:f>
      </x:c>
      <x:c r="B150" s="33" t="str">
        <x:f>IF(K150=0,"",CHOOSE(K150,"Completa","Abierta","Incompleta / no válida","No admitida"))</x:f>
      </x:c>
      <x:c r="C150" s="33" t="str">
        <x:f>IF(P150=0,"",IF('Trades'!I150="UNSUPPORTED","No se admiten aumentos ni inversiones de posición",IF('Trades'!A150="","Introduzca el ID de operación",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ID: texto que empiece por A–Z, hasta 64 caracteres; sin *, ?, ~, =, &lt; ni &gt;. Ejemplo: T-001.",IF(COUNTIFS('Trades'!$A$9:$A$208,'Trades'!A150)&lt;&gt;1,"ID de operación duplicado",IF('Trades'!B150="","Indique el instrumento",IF(AND('Trades'!C150&lt;&gt;"LONG",'Trades'!C150&lt;&gt;"SHORT"),"Elija LONG o SHORT",IF(NOT(ISNUMBER('Trades'!D150)),"Introduzca una fecha y hora de apertura válidas",IF(OR('Trades'!D150&lt;1,'Trades'!D150&gt;2958465),"Introduzca una fecha y hora de apertura válidas",IF(NOT(ISNUMBER('Trades'!E150)),"Indique una cantidad inicial positiva",IF(OR('Trades'!E150&lt;=0,'Trades'!E150&gt;1000000,ROUND('Trades'!E150,8)&lt;&gt;'Trades'!E150),"Indique una cantidad inicial positiva",IF('Trades'!F150="","Indique la unidad de cantidad",IF(AND('Trades'!I150&lt;&gt;"OPEN",'Trades'!I150&lt;&gt;"CLOSED"),"Elija OPEN o CLOSED",IF(AND('Trades'!J150&lt;&gt;"NET",'Trades'!J150&lt;&gt;"GROSS"),"Elija NET o GROSS",IF(COUNTIFS('Exits'!$B$9:$B$608,'Trades'!A150,'Exits'!$G$9:$G$608,-1)&gt;0,"Revise las salidas vinculadas",IF(D150&gt;'Trades'!E150,"La cantidad cerrada supera la inicial",IF(AND('Trades'!I150="OPEN",D150='Trades'!E150),"OPEN contradice un saldo de cantidad nulo",IF('Trades'!I150="OPEN","",IF(O150=0,"Añada un cierre en Exits",IF(D150&lt;&gt;'Trades'!E150,"CLOSED requiere cerrar toda la cantidad",IF(AND('Trades'!J150="NET",NOT(ISNUMBER('Trades'!L150))),"Introduzca el neto conciliado de toda la posición",IF(AND('Trades'!J150="NET",'Trades'!K150&lt;&gt;"YES"),"Confirme que el neto abarca toda la posición",IF(IF('Trades'!J150="NET",IF('Trades'!M150="",FALSE,IF(NOT(ISNUMBER('Trades'!M150)),TRUE,OR('Trades'!M150&lt;0,'Trades'!M150&gt;1000000000,ROUND('Trades'!M150,2)&lt;&gt;'Trades'!M150))),FALSE),"Importes: hasta 2 decimales; valor absoluto de entrada ≤ 1.000.000.000.",IF(IF('Trades'!J150="NET",IF('Trades'!N150="",FALSE,IF(NOT(ISNUMBER('Trades'!N150)),TRUE,OR('Trades'!N150&lt;0,'Trades'!N150&gt;1000000000,ROUND('Trades'!N150,2)&lt;&gt;'Trades'!N150))),FALSE),"Importes: hasta 2 decimales; valor absoluto de entrada ≤ 1.000.000.000.",IF(IF('Trades'!J150="NET",IF('Trades'!O150="",FALSE,IF(NOT(ISNUMBER('Trades'!O150)),TRUE,OR(ABS('Trades'!O150)&gt;1000000000,ROUND('Trades'!O150,2)&lt;&gt;'Trades'!O150))),FALSE),"Importes: hasta 2 decimales; valor absoluto de entrada ≤ 1.000.000.000.",IF(AND('Trades'!J150="GROSS",NOT(ISNUMBER('Trades'!M150))),"Indique la comisión, incluso si es cero",IF(AND('Trades'!J150="GROSS",'Trades'!M150&lt;0),"La comisión no puede ser negativa",IF(AND('Trades'!J150="GROSS",NOT(ISNUMBER('Trades'!N150))),"Indique otros cargos, incluso si son cero",IF(AND('Trades'!J150="GROSS",'Trades'!N150&lt;0),"Los cargos no pueden ser negativos",IF(AND('Trades'!J150="GROSS",NOT(ISNUMBER('Trades'!O150))),"Indique la financiación con signo, incluido cero",IF(AND('Trades'!J150="GROSS",NOT(ISNUMBER(F150))),"Indique el P&amp;L bruto de cada salida",IF(IF('Trades'!J150="NET",OR(ABS('Trades'!L150)&gt;1000000000,ROUND('Trades'!L150,2)&lt;&gt;'Trades'!L150),FALSE),"Importes: hasta 2 decimales; valor absoluto de entrada ≤ 1.000.000.000.",IF(IF('Trades'!J150="GROSS",OR(ABS('Trades'!M150)&gt;1000000000,ABS('Trades'!N150)&gt;1000000000,ABS('Trades'!O150)&gt;1000000000,ROUND('Trades'!M150,2)&lt;&gt;'Trades'!M150,ROUND('Trades'!N150,2)&lt;&gt;'Trades'!N150,ROUND('Trades'!O150,2)&lt;&gt;'Trades'!O150),FALSE),"Importes: hasta 2 decimales; valor absoluto de entrada ≤ 1.000.000.000.",IF(AND('Trades'!G150&lt;&gt;"",OR(NOT(ISNUMBER('Trades'!G150)),'Trades'!G150&lt;=0)),"Indique un precio positivo o deje la celda vacía",IF(AND('Trades'!H150&lt;&gt;"",OR(NOT(ISNUMBER('Trades'!H150)),'Trades'!H150&lt;=0)),"Indique un precio positivo o deje la celda vacía","")))))))))))))))))))))))))))))))))))</x:f>
      </x:c>
      <x:c r="D150" s="31"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d",ROUND(SUMIFS('Exits'!$I$9:$I$608,'Exits'!$B$9:$B$608,'Trades'!A150),8)))</x:f>
      </x:c>
      <x:c r="E150" s="32"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d",IF(OR(O150=0,COUNTIFS('Exits'!$B$9:$B$608,'Trades'!A150,'Exits'!$G$9:$G$608,-1)&gt;0),"n/d",_xlfn.MAXIFS('Exits'!$C$9:$C$608,'Exits'!$B$9:$B$608,'Trades'!A150))))</x:f>
      </x:c>
      <x:c r="F150" s="30"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n/d",IF(AND(O150&gt;0,SUMIFS('Exits'!$J$9:$J$608,'Exits'!$B$9:$B$608,'Trades'!A150)=O150),ROUND(SUMIFS('Exits'!$F$9:$F$608,'Exits'!$B$9:$B$608,'Trades'!A150),2),"n/d")))</x:f>
      </x:c>
      <x:c r="G150" s="30" t="str">
        <x:f>IF(P150=0,"",IF(K150&lt;&gt;1,"n/d",IF('Trades'!J150="NET",'Trades'!L150,ROUND(F150-'Trades'!M150-'Trades'!N150+'Trades'!O150,2))))</x:f>
      </x:c>
      <x:c r="H150" s="31" t="str">
        <x:f>IF(P150=0,"",IF(N150=1,G150/'Trades'!P150,"n/d"))</x:f>
      </x:c>
      <x:c r="I150" s="33" t="str">
        <x:f>IF(P150=0,"",IF(K150&lt;&gt;1,"Posición sin completar",IF(NOT(ISNUMBER('Trades'!P150)),"Riesgo ausente o no válido: positivo, ≤ 1.000.000.000 y hasta 2 decimales.",IF(OR('Trades'!P150&lt;=0,'Trades'!P150&gt;1000000000,ROUND('Trades'!P150,2)&lt;&gt;'Trades'!P150),"Riesgo ausente o no válido: positivo, ≤ 1.000.000.000 y hasta 2 decimales.",IF(AND('Trades'!Q150&lt;&gt;"PRICE",'Trades'!Q150&lt;&gt;"ALL_IN"),"Elija PRICE o ALL_IN",IF('Trades'!Q150&lt;&gt;'Summary'!$K$4,"Otra base seleccionada","Registrado"))))))</x:f>
      </x:c>
      <x:c r="J150" s="33" t="str">
        <x:f>IF(P150=0,"",IF('Summary'!$H$6="Revise las fechas del filtro","Revise las fechas del filtro",IF(L150=1,"Incluida",IF(K150=1,"Fuera del período","No incluida"))))</x:f>
      </x:c>
      <x:c r="K150" s="29" t="n">
        <x:f>IF(P150=0,0,IF('Trades'!I150="UNSUPPORTED",4,IF(C150&lt;&gt;"",3,IF('Trades'!I150="OPEN",2,1))))</x:f>
        <x:v>0</x:v>
      </x:c>
      <x:c r="L150" s="29" t="n">
        <x:f>IF(OR(K150&lt;&gt;1,'Summary'!$H$6="Revise las fechas del filtro"),0,IF(AND(OR('Summary'!$B$6="",E150&gt;='Summary'!$B$6),OR('Summary'!$E$6="",E150&lt;'Summary'!$E$6+1)),1,0))</x:f>
        <x:v>0</x:v>
      </x:c>
      <x:c r="M150" s="29" t="n">
        <x:f>IF(AND(L150=1,N150=1,'Trades'!Q150='Summary'!$K$4),1,0)</x:f>
        <x:v>0</x:v>
      </x:c>
      <x:c r="N150" s="29" t="n">
        <x:f>IF(K150&lt;&gt;1,0,IF(NOT(ISNUMBER('Trades'!P150)),0,IF(AND('Trades'!P150&gt;0,'Trades'!P150&lt;=1000000000,ROUND('Trades'!P150,2)='Trades'!P150,OR('Trades'!Q150="PRICE",'Trades'!Q150="ALL_IN")),1,0)))</x:f>
        <x:v>0</x:v>
      </x:c>
      <x:c r="O150" s="29" t="n">
        <x:f>IF(P150=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0,COUNTIFS('Exits'!$B$9:$B$608,'Trades'!A150,'Exits'!$K$9:$K$608,1)))</x:f>
        <x:v>0</x:v>
      </x:c>
      <x:c r="P150" s="29" t="n">
        <x:f>IF(COUNTA('Trades'!A150:I150,'Trades'!K150:T150)=0,0,1)</x:f>
        <x:v>0</x:v>
      </x:c>
    </x:row>
    <x:row r="151" ht="52" customHeight="1">
      <x:c r="A151" s="29" t="str">
        <x:f>IF(P151=0,"",IF('Trades'!A151="","[Trades "&amp;ROW()&amp;"]",'Trades'!A151))</x:f>
      </x:c>
      <x:c r="B151" s="33" t="str">
        <x:f>IF(K151=0,"",CHOOSE(K151,"Completa","Abierta","Incompleta / no válida","No admitida"))</x:f>
      </x:c>
      <x:c r="C151" s="33" t="str">
        <x:f>IF(P151=0,"",IF('Trades'!I151="UNSUPPORTED","No se admiten aumentos ni inversiones de posición",IF('Trades'!A151="","Introduzca el ID de operación",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ID: texto que empiece por A–Z, hasta 64 caracteres; sin *, ?, ~, =, &lt; ni &gt;. Ejemplo: T-001.",IF(COUNTIFS('Trades'!$A$9:$A$208,'Trades'!A151)&lt;&gt;1,"ID de operación duplicado",IF('Trades'!B151="","Indique el instrumento",IF(AND('Trades'!C151&lt;&gt;"LONG",'Trades'!C151&lt;&gt;"SHORT"),"Elija LONG o SHORT",IF(NOT(ISNUMBER('Trades'!D151)),"Introduzca una fecha y hora de apertura válidas",IF(OR('Trades'!D151&lt;1,'Trades'!D151&gt;2958465),"Introduzca una fecha y hora de apertura válidas",IF(NOT(ISNUMBER('Trades'!E151)),"Indique una cantidad inicial positiva",IF(OR('Trades'!E151&lt;=0,'Trades'!E151&gt;1000000,ROUND('Trades'!E151,8)&lt;&gt;'Trades'!E151),"Indique una cantidad inicial positiva",IF('Trades'!F151="","Indique la unidad de cantidad",IF(AND('Trades'!I151&lt;&gt;"OPEN",'Trades'!I151&lt;&gt;"CLOSED"),"Elija OPEN o CLOSED",IF(AND('Trades'!J151&lt;&gt;"NET",'Trades'!J151&lt;&gt;"GROSS"),"Elija NET o GROSS",IF(COUNTIFS('Exits'!$B$9:$B$608,'Trades'!A151,'Exits'!$G$9:$G$608,-1)&gt;0,"Revise las salidas vinculadas",IF(D151&gt;'Trades'!E151,"La cantidad cerrada supera la inicial",IF(AND('Trades'!I151="OPEN",D151='Trades'!E151),"OPEN contradice un saldo de cantidad nulo",IF('Trades'!I151="OPEN","",IF(O151=0,"Añada un cierre en Exits",IF(D151&lt;&gt;'Trades'!E151,"CLOSED requiere cerrar toda la cantidad",IF(AND('Trades'!J151="NET",NOT(ISNUMBER('Trades'!L151))),"Introduzca el neto conciliado de toda la posición",IF(AND('Trades'!J151="NET",'Trades'!K151&lt;&gt;"YES"),"Confirme que el neto abarca toda la posición",IF(IF('Trades'!J151="NET",IF('Trades'!M151="",FALSE,IF(NOT(ISNUMBER('Trades'!M151)),TRUE,OR('Trades'!M151&lt;0,'Trades'!M151&gt;1000000000,ROUND('Trades'!M151,2)&lt;&gt;'Trades'!M151))),FALSE),"Importes: hasta 2 decimales; valor absoluto de entrada ≤ 1.000.000.000.",IF(IF('Trades'!J151="NET",IF('Trades'!N151="",FALSE,IF(NOT(ISNUMBER('Trades'!N151)),TRUE,OR('Trades'!N151&lt;0,'Trades'!N151&gt;1000000000,ROUND('Trades'!N151,2)&lt;&gt;'Trades'!N151))),FALSE),"Importes: hasta 2 decimales; valor absoluto de entrada ≤ 1.000.000.000.",IF(IF('Trades'!J151="NET",IF('Trades'!O151="",FALSE,IF(NOT(ISNUMBER('Trades'!O151)),TRUE,OR(ABS('Trades'!O151)&gt;1000000000,ROUND('Trades'!O151,2)&lt;&gt;'Trades'!O151))),FALSE),"Importes: hasta 2 decimales; valor absoluto de entrada ≤ 1.000.000.000.",IF(AND('Trades'!J151="GROSS",NOT(ISNUMBER('Trades'!M151))),"Indique la comisión, incluso si es cero",IF(AND('Trades'!J151="GROSS",'Trades'!M151&lt;0),"La comisión no puede ser negativa",IF(AND('Trades'!J151="GROSS",NOT(ISNUMBER('Trades'!N151))),"Indique otros cargos, incluso si son cero",IF(AND('Trades'!J151="GROSS",'Trades'!N151&lt;0),"Los cargos no pueden ser negativos",IF(AND('Trades'!J151="GROSS",NOT(ISNUMBER('Trades'!O151))),"Indique la financiación con signo, incluido cero",IF(AND('Trades'!J151="GROSS",NOT(ISNUMBER(F151))),"Indique el P&amp;L bruto de cada salida",IF(IF('Trades'!J151="NET",OR(ABS('Trades'!L151)&gt;1000000000,ROUND('Trades'!L151,2)&lt;&gt;'Trades'!L151),FALSE),"Importes: hasta 2 decimales; valor absoluto de entrada ≤ 1.000.000.000.",IF(IF('Trades'!J151="GROSS",OR(ABS('Trades'!M151)&gt;1000000000,ABS('Trades'!N151)&gt;1000000000,ABS('Trades'!O151)&gt;1000000000,ROUND('Trades'!M151,2)&lt;&gt;'Trades'!M151,ROUND('Trades'!N151,2)&lt;&gt;'Trades'!N151,ROUND('Trades'!O151,2)&lt;&gt;'Trades'!O151),FALSE),"Importes: hasta 2 decimales; valor absoluto de entrada ≤ 1.000.000.000.",IF(AND('Trades'!G151&lt;&gt;"",OR(NOT(ISNUMBER('Trades'!G151)),'Trades'!G151&lt;=0)),"Indique un precio positivo o deje la celda vacía",IF(AND('Trades'!H151&lt;&gt;"",OR(NOT(ISNUMBER('Trades'!H151)),'Trades'!H151&lt;=0)),"Indique un precio positivo o deje la celda vacía","")))))))))))))))))))))))))))))))))))</x:f>
      </x:c>
      <x:c r="D151" s="31"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d",ROUND(SUMIFS('Exits'!$I$9:$I$608,'Exits'!$B$9:$B$608,'Trades'!A151),8)))</x:f>
      </x:c>
      <x:c r="E151" s="32"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d",IF(OR(O151=0,COUNTIFS('Exits'!$B$9:$B$608,'Trades'!A151,'Exits'!$G$9:$G$608,-1)&gt;0),"n/d",_xlfn.MAXIFS('Exits'!$C$9:$C$608,'Exits'!$B$9:$B$608,'Trades'!A151))))</x:f>
      </x:c>
      <x:c r="F151" s="30"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n/d",IF(AND(O151&gt;0,SUMIFS('Exits'!$J$9:$J$608,'Exits'!$B$9:$B$608,'Trades'!A151)=O151),ROUND(SUMIFS('Exits'!$F$9:$F$608,'Exits'!$B$9:$B$608,'Trades'!A151),2),"n/d")))</x:f>
      </x:c>
      <x:c r="G151" s="30" t="str">
        <x:f>IF(P151=0,"",IF(K151&lt;&gt;1,"n/d",IF('Trades'!J151="NET",'Trades'!L151,ROUND(F151-'Trades'!M151-'Trades'!N151+'Trades'!O151,2))))</x:f>
      </x:c>
      <x:c r="H151" s="31" t="str">
        <x:f>IF(P151=0,"",IF(N151=1,G151/'Trades'!P151,"n/d"))</x:f>
      </x:c>
      <x:c r="I151" s="33" t="str">
        <x:f>IF(P151=0,"",IF(K151&lt;&gt;1,"Posición sin completar",IF(NOT(ISNUMBER('Trades'!P151)),"Riesgo ausente o no válido: positivo, ≤ 1.000.000.000 y hasta 2 decimales.",IF(OR('Trades'!P151&lt;=0,'Trades'!P151&gt;1000000000,ROUND('Trades'!P151,2)&lt;&gt;'Trades'!P151),"Riesgo ausente o no válido: positivo, ≤ 1.000.000.000 y hasta 2 decimales.",IF(AND('Trades'!Q151&lt;&gt;"PRICE",'Trades'!Q151&lt;&gt;"ALL_IN"),"Elija PRICE o ALL_IN",IF('Trades'!Q151&lt;&gt;'Summary'!$K$4,"Otra base seleccionada","Registrado"))))))</x:f>
      </x:c>
      <x:c r="J151" s="33" t="str">
        <x:f>IF(P151=0,"",IF('Summary'!$H$6="Revise las fechas del filtro","Revise las fechas del filtro",IF(L151=1,"Incluida",IF(K151=1,"Fuera del período","No incluida"))))</x:f>
      </x:c>
      <x:c r="K151" s="29" t="n">
        <x:f>IF(P151=0,0,IF('Trades'!I151="UNSUPPORTED",4,IF(C151&lt;&gt;"",3,IF('Trades'!I151="OPEN",2,1))))</x:f>
        <x:v>0</x:v>
      </x:c>
      <x:c r="L151" s="29" t="n">
        <x:f>IF(OR(K151&lt;&gt;1,'Summary'!$H$6="Revise las fechas del filtro"),0,IF(AND(OR('Summary'!$B$6="",E151&gt;='Summary'!$B$6),OR('Summary'!$E$6="",E151&lt;'Summary'!$E$6+1)),1,0))</x:f>
        <x:v>0</x:v>
      </x:c>
      <x:c r="M151" s="29" t="n">
        <x:f>IF(AND(L151=1,N151=1,'Trades'!Q151='Summary'!$K$4),1,0)</x:f>
        <x:v>0</x:v>
      </x:c>
      <x:c r="N151" s="29" t="n">
        <x:f>IF(K151&lt;&gt;1,0,IF(NOT(ISNUMBER('Trades'!P151)),0,IF(AND('Trades'!P151&gt;0,'Trades'!P151&lt;=1000000000,ROUND('Trades'!P151,2)='Trades'!P151,OR('Trades'!Q151="PRICE",'Trades'!Q151="ALL_IN")),1,0)))</x:f>
        <x:v>0</x:v>
      </x:c>
      <x:c r="O151" s="29" t="n">
        <x:f>IF(P151=0,0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0,COUNTIFS('Exits'!$B$9:$B$608,'Trades'!A151,'Exits'!$K$9:$K$608,1)))</x:f>
        <x:v>0</x:v>
      </x:c>
      <x:c r="P151" s="29" t="n">
        <x:f>IF(COUNTA('Trades'!A151:I151,'Trades'!K151:T151)=0,0,1)</x:f>
        <x:v>0</x:v>
      </x:c>
    </x:row>
    <x:row r="152" ht="52" customHeight="1">
      <x:c r="A152" s="29" t="str">
        <x:f>IF(P152=0,"",IF('Trades'!A152="","[Trades "&amp;ROW()&amp;"]",'Trades'!A152))</x:f>
      </x:c>
      <x:c r="B152" s="33" t="str">
        <x:f>IF(K152=0,"",CHOOSE(K152,"Completa","Abierta","Incompleta / no válida","No admitida"))</x:f>
      </x:c>
      <x:c r="C152" s="33" t="str">
        <x:f>IF(P152=0,"",IF('Trades'!I152="UNSUPPORTED","No se admiten aumentos ni inversiones de posición",IF('Trades'!A152="","Introduzca el ID de operación",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ID: texto que empiece por A–Z, hasta 64 caracteres; sin *, ?, ~, =, &lt; ni &gt;. Ejemplo: T-001.",IF(COUNTIFS('Trades'!$A$9:$A$208,'Trades'!A152)&lt;&gt;1,"ID de operación duplicado",IF('Trades'!B152="","Indique el instrumento",IF(AND('Trades'!C152&lt;&gt;"LONG",'Trades'!C152&lt;&gt;"SHORT"),"Elija LONG o SHORT",IF(NOT(ISNUMBER('Trades'!D152)),"Introduzca una fecha y hora de apertura válidas",IF(OR('Trades'!D152&lt;1,'Trades'!D152&gt;2958465),"Introduzca una fecha y hora de apertura válidas",IF(NOT(ISNUMBER('Trades'!E152)),"Indique una cantidad inicial positiva",IF(OR('Trades'!E152&lt;=0,'Trades'!E152&gt;1000000,ROUND('Trades'!E152,8)&lt;&gt;'Trades'!E152),"Indique una cantidad inicial positiva",IF('Trades'!F152="","Indique la unidad de cantidad",IF(AND('Trades'!I152&lt;&gt;"OPEN",'Trades'!I152&lt;&gt;"CLOSED"),"Elija OPEN o CLOSED",IF(AND('Trades'!J152&lt;&gt;"NET",'Trades'!J152&lt;&gt;"GROSS"),"Elija NET o GROSS",IF(COUNTIFS('Exits'!$B$9:$B$608,'Trades'!A152,'Exits'!$G$9:$G$608,-1)&gt;0,"Revise las salidas vinculadas",IF(D152&gt;'Trades'!E152,"La cantidad cerrada supera la inicial",IF(AND('Trades'!I152="OPEN",D152='Trades'!E152),"OPEN contradice un saldo de cantidad nulo",IF('Trades'!I152="OPEN","",IF(O152=0,"Añada un cierre en Exits",IF(D152&lt;&gt;'Trades'!E152,"CLOSED requiere cerrar toda la cantidad",IF(AND('Trades'!J152="NET",NOT(ISNUMBER('Trades'!L152))),"Introduzca el neto conciliado de toda la posición",IF(AND('Trades'!J152="NET",'Trades'!K152&lt;&gt;"YES"),"Confirme que el neto abarca toda la posición",IF(IF('Trades'!J152="NET",IF('Trades'!M152="",FALSE,IF(NOT(ISNUMBER('Trades'!M152)),TRUE,OR('Trades'!M152&lt;0,'Trades'!M152&gt;1000000000,ROUND('Trades'!M152,2)&lt;&gt;'Trades'!M152))),FALSE),"Importes: hasta 2 decimales; valor absoluto de entrada ≤ 1.000.000.000.",IF(IF('Trades'!J152="NET",IF('Trades'!N152="",FALSE,IF(NOT(ISNUMBER('Trades'!N152)),TRUE,OR('Trades'!N152&lt;0,'Trades'!N152&gt;1000000000,ROUND('Trades'!N152,2)&lt;&gt;'Trades'!N152))),FALSE),"Importes: hasta 2 decimales; valor absoluto de entrada ≤ 1.000.000.000.",IF(IF('Trades'!J152="NET",IF('Trades'!O152="",FALSE,IF(NOT(ISNUMBER('Trades'!O152)),TRUE,OR(ABS('Trades'!O152)&gt;1000000000,ROUND('Trades'!O152,2)&lt;&gt;'Trades'!O152))),FALSE),"Importes: hasta 2 decimales; valor absoluto de entrada ≤ 1.000.000.000.",IF(AND('Trades'!J152="GROSS",NOT(ISNUMBER('Trades'!M152))),"Indique la comisión, incluso si es cero",IF(AND('Trades'!J152="GROSS",'Trades'!M152&lt;0),"La comisión no puede ser negativa",IF(AND('Trades'!J152="GROSS",NOT(ISNUMBER('Trades'!N152))),"Indique otros cargos, incluso si son cero",IF(AND('Trades'!J152="GROSS",'Trades'!N152&lt;0),"Los cargos no pueden ser negativos",IF(AND('Trades'!J152="GROSS",NOT(ISNUMBER('Trades'!O152))),"Indique la financiación con signo, incluido cero",IF(AND('Trades'!J152="GROSS",NOT(ISNUMBER(F152))),"Indique el P&amp;L bruto de cada salida",IF(IF('Trades'!J152="NET",OR(ABS('Trades'!L152)&gt;1000000000,ROUND('Trades'!L152,2)&lt;&gt;'Trades'!L152),FALSE),"Importes: hasta 2 decimales; valor absoluto de entrada ≤ 1.000.000.000.",IF(IF('Trades'!J152="GROSS",OR(ABS('Trades'!M152)&gt;1000000000,ABS('Trades'!N152)&gt;1000000000,ABS('Trades'!O152)&gt;1000000000,ROUND('Trades'!M152,2)&lt;&gt;'Trades'!M152,ROUND('Trades'!N152,2)&lt;&gt;'Trades'!N152,ROUND('Trades'!O152,2)&lt;&gt;'Trades'!O152),FALSE),"Importes: hasta 2 decimales; valor absoluto de entrada ≤ 1.000.000.000.",IF(AND('Trades'!G152&lt;&gt;"",OR(NOT(ISNUMBER('Trades'!G152)),'Trades'!G152&lt;=0)),"Indique un precio positivo o deje la celda vacía",IF(AND('Trades'!H152&lt;&gt;"",OR(NOT(ISNUMBER('Trades'!H152)),'Trades'!H152&lt;=0)),"Indique un precio positivo o deje la celda vacía","")))))))))))))))))))))))))))))))))))</x:f>
      </x:c>
      <x:c r="D152" s="31"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d",ROUND(SUMIFS('Exits'!$I$9:$I$608,'Exits'!$B$9:$B$608,'Trades'!A152),8)))</x:f>
      </x:c>
      <x:c r="E152" s="32"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d",IF(OR(O152=0,COUNTIFS('Exits'!$B$9:$B$608,'Trades'!A152,'Exits'!$G$9:$G$608,-1)&gt;0),"n/d",_xlfn.MAXIFS('Exits'!$C$9:$C$608,'Exits'!$B$9:$B$608,'Trades'!A152))))</x:f>
      </x:c>
      <x:c r="F152" s="30"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n/d",IF(AND(O152&gt;0,SUMIFS('Exits'!$J$9:$J$608,'Exits'!$B$9:$B$608,'Trades'!A152)=O152),ROUND(SUMIFS('Exits'!$F$9:$F$608,'Exits'!$B$9:$B$608,'Trades'!A152),2),"n/d")))</x:f>
      </x:c>
      <x:c r="G152" s="30" t="str">
        <x:f>IF(P152=0,"",IF(K152&lt;&gt;1,"n/d",IF('Trades'!J152="NET",'Trades'!L152,ROUND(F152-'Trades'!M152-'Trades'!N152+'Trades'!O152,2))))</x:f>
      </x:c>
      <x:c r="H152" s="31" t="str">
        <x:f>IF(P152=0,"",IF(N152=1,G152/'Trades'!P152,"n/d"))</x:f>
      </x:c>
      <x:c r="I152" s="33" t="str">
        <x:f>IF(P152=0,"",IF(K152&lt;&gt;1,"Posición sin completar",IF(NOT(ISNUMBER('Trades'!P152)),"Riesgo ausente o no válido: positivo, ≤ 1.000.000.000 y hasta 2 decimales.",IF(OR('Trades'!P152&lt;=0,'Trades'!P152&gt;1000000000,ROUND('Trades'!P152,2)&lt;&gt;'Trades'!P152),"Riesgo ausente o no válido: positivo, ≤ 1.000.000.000 y hasta 2 decimales.",IF(AND('Trades'!Q152&lt;&gt;"PRICE",'Trades'!Q152&lt;&gt;"ALL_IN"),"Elija PRICE o ALL_IN",IF('Trades'!Q152&lt;&gt;'Summary'!$K$4,"Otra base seleccionada","Registrado"))))))</x:f>
      </x:c>
      <x:c r="J152" s="33" t="str">
        <x:f>IF(P152=0,"",IF('Summary'!$H$6="Revise las fechas del filtro","Revise las fechas del filtro",IF(L152=1,"Incluida",IF(K152=1,"Fuera del período","No incluida"))))</x:f>
      </x:c>
      <x:c r="K152" s="29" t="n">
        <x:f>IF(P152=0,0,IF('Trades'!I152="UNSUPPORTED",4,IF(C152&lt;&gt;"",3,IF('Trades'!I152="OPEN",2,1))))</x:f>
        <x:v>0</x:v>
      </x:c>
      <x:c r="L152" s="29" t="n">
        <x:f>IF(OR(K152&lt;&gt;1,'Summary'!$H$6="Revise las fechas del filtro"),0,IF(AND(OR('Summary'!$B$6="",E152&gt;='Summary'!$B$6),OR('Summary'!$E$6="",E152&lt;'Summary'!$E$6+1)),1,0))</x:f>
        <x:v>0</x:v>
      </x:c>
      <x:c r="M152" s="29" t="n">
        <x:f>IF(AND(L152=1,N152=1,'Trades'!Q152='Summary'!$K$4),1,0)</x:f>
        <x:v>0</x:v>
      </x:c>
      <x:c r="N152" s="29" t="n">
        <x:f>IF(K152&lt;&gt;1,0,IF(NOT(ISNUMBER('Trades'!P152)),0,IF(AND('Trades'!P152&gt;0,'Trades'!P152&lt;=1000000000,ROUND('Trades'!P152,2)='Trades'!P152,OR('Trades'!Q152="PRICE",'Trades'!Q152="ALL_IN")),1,0)))</x:f>
        <x:v>0</x:v>
      </x:c>
      <x:c r="O152" s="29" t="n">
        <x:f>IF(P152=0,0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0,COUNTIFS('Exits'!$B$9:$B$608,'Trades'!A152,'Exits'!$K$9:$K$608,1)))</x:f>
        <x:v>0</x:v>
      </x:c>
      <x:c r="P152" s="29" t="n">
        <x:f>IF(COUNTA('Trades'!A152:I152,'Trades'!K152:T152)=0,0,1)</x:f>
        <x:v>0</x:v>
      </x:c>
    </x:row>
    <x:row r="153" ht="52" customHeight="1">
      <x:c r="A153" s="29" t="str">
        <x:f>IF(P153=0,"",IF('Trades'!A153="","[Trades "&amp;ROW()&amp;"]",'Trades'!A153))</x:f>
      </x:c>
      <x:c r="B153" s="33" t="str">
        <x:f>IF(K153=0,"",CHOOSE(K153,"Completa","Abierta","Incompleta / no válida","No admitida"))</x:f>
      </x:c>
      <x:c r="C153" s="33" t="str">
        <x:f>IF(P153=0,"",IF('Trades'!I153="UNSUPPORTED","No se admiten aumentos ni inversiones de posición",IF('Trades'!A153="","Introduzca el ID de operación",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ID: texto que empiece por A–Z, hasta 64 caracteres; sin *, ?, ~, =, &lt; ni &gt;. Ejemplo: T-001.",IF(COUNTIFS('Trades'!$A$9:$A$208,'Trades'!A153)&lt;&gt;1,"ID de operación duplicado",IF('Trades'!B153="","Indique el instrumento",IF(AND('Trades'!C153&lt;&gt;"LONG",'Trades'!C153&lt;&gt;"SHORT"),"Elija LONG o SHORT",IF(NOT(ISNUMBER('Trades'!D153)),"Introduzca una fecha y hora de apertura válidas",IF(OR('Trades'!D153&lt;1,'Trades'!D153&gt;2958465),"Introduzca una fecha y hora de apertura válidas",IF(NOT(ISNUMBER('Trades'!E153)),"Indique una cantidad inicial positiva",IF(OR('Trades'!E153&lt;=0,'Trades'!E153&gt;1000000,ROUND('Trades'!E153,8)&lt;&gt;'Trades'!E153),"Indique una cantidad inicial positiva",IF('Trades'!F153="","Indique la unidad de cantidad",IF(AND('Trades'!I153&lt;&gt;"OPEN",'Trades'!I153&lt;&gt;"CLOSED"),"Elija OPEN o CLOSED",IF(AND('Trades'!J153&lt;&gt;"NET",'Trades'!J153&lt;&gt;"GROSS"),"Elija NET o GROSS",IF(COUNTIFS('Exits'!$B$9:$B$608,'Trades'!A153,'Exits'!$G$9:$G$608,-1)&gt;0,"Revise las salidas vinculadas",IF(D153&gt;'Trades'!E153,"La cantidad cerrada supera la inicial",IF(AND('Trades'!I153="OPEN",D153='Trades'!E153),"OPEN contradice un saldo de cantidad nulo",IF('Trades'!I153="OPEN","",IF(O153=0,"Añada un cierre en Exits",IF(D153&lt;&gt;'Trades'!E153,"CLOSED requiere cerrar toda la cantidad",IF(AND('Trades'!J153="NET",NOT(ISNUMBER('Trades'!L153))),"Introduzca el neto conciliado de toda la posición",IF(AND('Trades'!J153="NET",'Trades'!K153&lt;&gt;"YES"),"Confirme que el neto abarca toda la posición",IF(IF('Trades'!J153="NET",IF('Trades'!M153="",FALSE,IF(NOT(ISNUMBER('Trades'!M153)),TRUE,OR('Trades'!M153&lt;0,'Trades'!M153&gt;1000000000,ROUND('Trades'!M153,2)&lt;&gt;'Trades'!M153))),FALSE),"Importes: hasta 2 decimales; valor absoluto de entrada ≤ 1.000.000.000.",IF(IF('Trades'!J153="NET",IF('Trades'!N153="",FALSE,IF(NOT(ISNUMBER('Trades'!N153)),TRUE,OR('Trades'!N153&lt;0,'Trades'!N153&gt;1000000000,ROUND('Trades'!N153,2)&lt;&gt;'Trades'!N153))),FALSE),"Importes: hasta 2 decimales; valor absoluto de entrada ≤ 1.000.000.000.",IF(IF('Trades'!J153="NET",IF('Trades'!O153="",FALSE,IF(NOT(ISNUMBER('Trades'!O153)),TRUE,OR(ABS('Trades'!O153)&gt;1000000000,ROUND('Trades'!O153,2)&lt;&gt;'Trades'!O153))),FALSE),"Importes: hasta 2 decimales; valor absoluto de entrada ≤ 1.000.000.000.",IF(AND('Trades'!J153="GROSS",NOT(ISNUMBER('Trades'!M153))),"Indique la comisión, incluso si es cero",IF(AND('Trades'!J153="GROSS",'Trades'!M153&lt;0),"La comisión no puede ser negativa",IF(AND('Trades'!J153="GROSS",NOT(ISNUMBER('Trades'!N153))),"Indique otros cargos, incluso si son cero",IF(AND('Trades'!J153="GROSS",'Trades'!N153&lt;0),"Los cargos no pueden ser negativos",IF(AND('Trades'!J153="GROSS",NOT(ISNUMBER('Trades'!O153))),"Indique la financiación con signo, incluido cero",IF(AND('Trades'!J153="GROSS",NOT(ISNUMBER(F153))),"Indique el P&amp;L bruto de cada salida",IF(IF('Trades'!J153="NET",OR(ABS('Trades'!L153)&gt;1000000000,ROUND('Trades'!L153,2)&lt;&gt;'Trades'!L153),FALSE),"Importes: hasta 2 decimales; valor absoluto de entrada ≤ 1.000.000.000.",IF(IF('Trades'!J153="GROSS",OR(ABS('Trades'!M153)&gt;1000000000,ABS('Trades'!N153)&gt;1000000000,ABS('Trades'!O153)&gt;1000000000,ROUND('Trades'!M153,2)&lt;&gt;'Trades'!M153,ROUND('Trades'!N153,2)&lt;&gt;'Trades'!N153,ROUND('Trades'!O153,2)&lt;&gt;'Trades'!O153),FALSE),"Importes: hasta 2 decimales; valor absoluto de entrada ≤ 1.000.000.000.",IF(AND('Trades'!G153&lt;&gt;"",OR(NOT(ISNUMBER('Trades'!G153)),'Trades'!G153&lt;=0)),"Indique un precio positivo o deje la celda vacía",IF(AND('Trades'!H153&lt;&gt;"",OR(NOT(ISNUMBER('Trades'!H153)),'Trades'!H153&lt;=0)),"Indique un precio positivo o deje la celda vacía","")))))))))))))))))))))))))))))))))))</x:f>
      </x:c>
      <x:c r="D153" s="31"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d",ROUND(SUMIFS('Exits'!$I$9:$I$608,'Exits'!$B$9:$B$608,'Trades'!A153),8)))</x:f>
      </x:c>
      <x:c r="E153" s="32"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d",IF(OR(O153=0,COUNTIFS('Exits'!$B$9:$B$608,'Trades'!A153,'Exits'!$G$9:$G$608,-1)&gt;0),"n/d",_xlfn.MAXIFS('Exits'!$C$9:$C$608,'Exits'!$B$9:$B$608,'Trades'!A153))))</x:f>
      </x:c>
      <x:c r="F153" s="30"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n/d",IF(AND(O153&gt;0,SUMIFS('Exits'!$J$9:$J$608,'Exits'!$B$9:$B$608,'Trades'!A153)=O153),ROUND(SUMIFS('Exits'!$F$9:$F$608,'Exits'!$B$9:$B$608,'Trades'!A153),2),"n/d")))</x:f>
      </x:c>
      <x:c r="G153" s="30" t="str">
        <x:f>IF(P153=0,"",IF(K153&lt;&gt;1,"n/d",IF('Trades'!J153="NET",'Trades'!L153,ROUND(F153-'Trades'!M153-'Trades'!N153+'Trades'!O153,2))))</x:f>
      </x:c>
      <x:c r="H153" s="31" t="str">
        <x:f>IF(P153=0,"",IF(N153=1,G153/'Trades'!P153,"n/d"))</x:f>
      </x:c>
      <x:c r="I153" s="33" t="str">
        <x:f>IF(P153=0,"",IF(K153&lt;&gt;1,"Posición sin completar",IF(NOT(ISNUMBER('Trades'!P153)),"Riesgo ausente o no válido: positivo, ≤ 1.000.000.000 y hasta 2 decimales.",IF(OR('Trades'!P153&lt;=0,'Trades'!P153&gt;1000000000,ROUND('Trades'!P153,2)&lt;&gt;'Trades'!P153),"Riesgo ausente o no válido: positivo, ≤ 1.000.000.000 y hasta 2 decimales.",IF(AND('Trades'!Q153&lt;&gt;"PRICE",'Trades'!Q153&lt;&gt;"ALL_IN"),"Elija PRICE o ALL_IN",IF('Trades'!Q153&lt;&gt;'Summary'!$K$4,"Otra base seleccionada","Registrado"))))))</x:f>
      </x:c>
      <x:c r="J153" s="33" t="str">
        <x:f>IF(P153=0,"",IF('Summary'!$H$6="Revise las fechas del filtro","Revise las fechas del filtro",IF(L153=1,"Incluida",IF(K153=1,"Fuera del período","No incluida"))))</x:f>
      </x:c>
      <x:c r="K153" s="29" t="n">
        <x:f>IF(P153=0,0,IF('Trades'!I153="UNSUPPORTED",4,IF(C153&lt;&gt;"",3,IF('Trades'!I153="OPEN",2,1))))</x:f>
        <x:v>0</x:v>
      </x:c>
      <x:c r="L153" s="29" t="n">
        <x:f>IF(OR(K153&lt;&gt;1,'Summary'!$H$6="Revise las fechas del filtro"),0,IF(AND(OR('Summary'!$B$6="",E153&gt;='Summary'!$B$6),OR('Summary'!$E$6="",E153&lt;'Summary'!$E$6+1)),1,0))</x:f>
        <x:v>0</x:v>
      </x:c>
      <x:c r="M153" s="29" t="n">
        <x:f>IF(AND(L153=1,N153=1,'Trades'!Q153='Summary'!$K$4),1,0)</x:f>
        <x:v>0</x:v>
      </x:c>
      <x:c r="N153" s="29" t="n">
        <x:f>IF(K153&lt;&gt;1,0,IF(NOT(ISNUMBER('Trades'!P153)),0,IF(AND('Trades'!P153&gt;0,'Trades'!P153&lt;=1000000000,ROUND('Trades'!P153,2)='Trades'!P153,OR('Trades'!Q153="PRICE",'Trades'!Q153="ALL_IN")),1,0)))</x:f>
        <x:v>0</x:v>
      </x:c>
      <x:c r="O153" s="29" t="n">
        <x:f>IF(P153=0,0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0,COUNTIFS('Exits'!$B$9:$B$608,'Trades'!A153,'Exits'!$K$9:$K$608,1)))</x:f>
        <x:v>0</x:v>
      </x:c>
      <x:c r="P153" s="29" t="n">
        <x:f>IF(COUNTA('Trades'!A153:I153,'Trades'!K153:T153)=0,0,1)</x:f>
        <x:v>0</x:v>
      </x:c>
    </x:row>
    <x:row r="154" ht="52" customHeight="1">
      <x:c r="A154" s="29" t="str">
        <x:f>IF(P154=0,"",IF('Trades'!A154="","[Trades "&amp;ROW()&amp;"]",'Trades'!A154))</x:f>
      </x:c>
      <x:c r="B154" s="33" t="str">
        <x:f>IF(K154=0,"",CHOOSE(K154,"Completa","Abierta","Incompleta / no válida","No admitida"))</x:f>
      </x:c>
      <x:c r="C154" s="33" t="str">
        <x:f>IF(P154=0,"",IF('Trades'!I154="UNSUPPORTED","No se admiten aumentos ni inversiones de posición",IF('Trades'!A154="","Introduzca el ID de operación",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ID: texto que empiece por A–Z, hasta 64 caracteres; sin *, ?, ~, =, &lt; ni &gt;. Ejemplo: T-001.",IF(COUNTIFS('Trades'!$A$9:$A$208,'Trades'!A154)&lt;&gt;1,"ID de operación duplicado",IF('Trades'!B154="","Indique el instrumento",IF(AND('Trades'!C154&lt;&gt;"LONG",'Trades'!C154&lt;&gt;"SHORT"),"Elija LONG o SHORT",IF(NOT(ISNUMBER('Trades'!D154)),"Introduzca una fecha y hora de apertura válidas",IF(OR('Trades'!D154&lt;1,'Trades'!D154&gt;2958465),"Introduzca una fecha y hora de apertura válidas",IF(NOT(ISNUMBER('Trades'!E154)),"Indique una cantidad inicial positiva",IF(OR('Trades'!E154&lt;=0,'Trades'!E154&gt;1000000,ROUND('Trades'!E154,8)&lt;&gt;'Trades'!E154),"Indique una cantidad inicial positiva",IF('Trades'!F154="","Indique la unidad de cantidad",IF(AND('Trades'!I154&lt;&gt;"OPEN",'Trades'!I154&lt;&gt;"CLOSED"),"Elija OPEN o CLOSED",IF(AND('Trades'!J154&lt;&gt;"NET",'Trades'!J154&lt;&gt;"GROSS"),"Elija NET o GROSS",IF(COUNTIFS('Exits'!$B$9:$B$608,'Trades'!A154,'Exits'!$G$9:$G$608,-1)&gt;0,"Revise las salidas vinculadas",IF(D154&gt;'Trades'!E154,"La cantidad cerrada supera la inicial",IF(AND('Trades'!I154="OPEN",D154='Trades'!E154),"OPEN contradice un saldo de cantidad nulo",IF('Trades'!I154="OPEN","",IF(O154=0,"Añada un cierre en Exits",IF(D154&lt;&gt;'Trades'!E154,"CLOSED requiere cerrar toda la cantidad",IF(AND('Trades'!J154="NET",NOT(ISNUMBER('Trades'!L154))),"Introduzca el neto conciliado de toda la posición",IF(AND('Trades'!J154="NET",'Trades'!K154&lt;&gt;"YES"),"Confirme que el neto abarca toda la posición",IF(IF('Trades'!J154="NET",IF('Trades'!M154="",FALSE,IF(NOT(ISNUMBER('Trades'!M154)),TRUE,OR('Trades'!M154&lt;0,'Trades'!M154&gt;1000000000,ROUND('Trades'!M154,2)&lt;&gt;'Trades'!M154))),FALSE),"Importes: hasta 2 decimales; valor absoluto de entrada ≤ 1.000.000.000.",IF(IF('Trades'!J154="NET",IF('Trades'!N154="",FALSE,IF(NOT(ISNUMBER('Trades'!N154)),TRUE,OR('Trades'!N154&lt;0,'Trades'!N154&gt;1000000000,ROUND('Trades'!N154,2)&lt;&gt;'Trades'!N154))),FALSE),"Importes: hasta 2 decimales; valor absoluto de entrada ≤ 1.000.000.000.",IF(IF('Trades'!J154="NET",IF('Trades'!O154="",FALSE,IF(NOT(ISNUMBER('Trades'!O154)),TRUE,OR(ABS('Trades'!O154)&gt;1000000000,ROUND('Trades'!O154,2)&lt;&gt;'Trades'!O154))),FALSE),"Importes: hasta 2 decimales; valor absoluto de entrada ≤ 1.000.000.000.",IF(AND('Trades'!J154="GROSS",NOT(ISNUMBER('Trades'!M154))),"Indique la comisión, incluso si es cero",IF(AND('Trades'!J154="GROSS",'Trades'!M154&lt;0),"La comisión no puede ser negativa",IF(AND('Trades'!J154="GROSS",NOT(ISNUMBER('Trades'!N154))),"Indique otros cargos, incluso si son cero",IF(AND('Trades'!J154="GROSS",'Trades'!N154&lt;0),"Los cargos no pueden ser negativos",IF(AND('Trades'!J154="GROSS",NOT(ISNUMBER('Trades'!O154))),"Indique la financiación con signo, incluido cero",IF(AND('Trades'!J154="GROSS",NOT(ISNUMBER(F154))),"Indique el P&amp;L bruto de cada salida",IF(IF('Trades'!J154="NET",OR(ABS('Trades'!L154)&gt;1000000000,ROUND('Trades'!L154,2)&lt;&gt;'Trades'!L154),FALSE),"Importes: hasta 2 decimales; valor absoluto de entrada ≤ 1.000.000.000.",IF(IF('Trades'!J154="GROSS",OR(ABS('Trades'!M154)&gt;1000000000,ABS('Trades'!N154)&gt;1000000000,ABS('Trades'!O154)&gt;1000000000,ROUND('Trades'!M154,2)&lt;&gt;'Trades'!M154,ROUND('Trades'!N154,2)&lt;&gt;'Trades'!N154,ROUND('Trades'!O154,2)&lt;&gt;'Trades'!O154),FALSE),"Importes: hasta 2 decimales; valor absoluto de entrada ≤ 1.000.000.000.",IF(AND('Trades'!G154&lt;&gt;"",OR(NOT(ISNUMBER('Trades'!G154)),'Trades'!G154&lt;=0)),"Indique un precio positivo o deje la celda vacía",IF(AND('Trades'!H154&lt;&gt;"",OR(NOT(ISNUMBER('Trades'!H154)),'Trades'!H154&lt;=0)),"Indique un precio positivo o deje la celda vacía","")))))))))))))))))))))))))))))))))))</x:f>
      </x:c>
      <x:c r="D154" s="31"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d",ROUND(SUMIFS('Exits'!$I$9:$I$608,'Exits'!$B$9:$B$608,'Trades'!A154),8)))</x:f>
      </x:c>
      <x:c r="E154" s="32"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d",IF(OR(O154=0,COUNTIFS('Exits'!$B$9:$B$608,'Trades'!A154,'Exits'!$G$9:$G$608,-1)&gt;0),"n/d",_xlfn.MAXIFS('Exits'!$C$9:$C$608,'Exits'!$B$9:$B$608,'Trades'!A154))))</x:f>
      </x:c>
      <x:c r="F154" s="30"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n/d",IF(AND(O154&gt;0,SUMIFS('Exits'!$J$9:$J$608,'Exits'!$B$9:$B$608,'Trades'!A154)=O154),ROUND(SUMIFS('Exits'!$F$9:$F$608,'Exits'!$B$9:$B$608,'Trades'!A154),2),"n/d")))</x:f>
      </x:c>
      <x:c r="G154" s="30" t="str">
        <x:f>IF(P154=0,"",IF(K154&lt;&gt;1,"n/d",IF('Trades'!J154="NET",'Trades'!L154,ROUND(F154-'Trades'!M154-'Trades'!N154+'Trades'!O154,2))))</x:f>
      </x:c>
      <x:c r="H154" s="31" t="str">
        <x:f>IF(P154=0,"",IF(N154=1,G154/'Trades'!P154,"n/d"))</x:f>
      </x:c>
      <x:c r="I154" s="33" t="str">
        <x:f>IF(P154=0,"",IF(K154&lt;&gt;1,"Posición sin completar",IF(NOT(ISNUMBER('Trades'!P154)),"Riesgo ausente o no válido: positivo, ≤ 1.000.000.000 y hasta 2 decimales.",IF(OR('Trades'!P154&lt;=0,'Trades'!P154&gt;1000000000,ROUND('Trades'!P154,2)&lt;&gt;'Trades'!P154),"Riesgo ausente o no válido: positivo, ≤ 1.000.000.000 y hasta 2 decimales.",IF(AND('Trades'!Q154&lt;&gt;"PRICE",'Trades'!Q154&lt;&gt;"ALL_IN"),"Elija PRICE o ALL_IN",IF('Trades'!Q154&lt;&gt;'Summary'!$K$4,"Otra base seleccionada","Registrado"))))))</x:f>
      </x:c>
      <x:c r="J154" s="33" t="str">
        <x:f>IF(P154=0,"",IF('Summary'!$H$6="Revise las fechas del filtro","Revise las fechas del filtro",IF(L154=1,"Incluida",IF(K154=1,"Fuera del período","No incluida"))))</x:f>
      </x:c>
      <x:c r="K154" s="29" t="n">
        <x:f>IF(P154=0,0,IF('Trades'!I154="UNSUPPORTED",4,IF(C154&lt;&gt;"",3,IF('Trades'!I154="OPEN",2,1))))</x:f>
        <x:v>0</x:v>
      </x:c>
      <x:c r="L154" s="29" t="n">
        <x:f>IF(OR(K154&lt;&gt;1,'Summary'!$H$6="Revise las fechas del filtro"),0,IF(AND(OR('Summary'!$B$6="",E154&gt;='Summary'!$B$6),OR('Summary'!$E$6="",E154&lt;'Summary'!$E$6+1)),1,0))</x:f>
        <x:v>0</x:v>
      </x:c>
      <x:c r="M154" s="29" t="n">
        <x:f>IF(AND(L154=1,N154=1,'Trades'!Q154='Summary'!$K$4),1,0)</x:f>
        <x:v>0</x:v>
      </x:c>
      <x:c r="N154" s="29" t="n">
        <x:f>IF(K154&lt;&gt;1,0,IF(NOT(ISNUMBER('Trades'!P154)),0,IF(AND('Trades'!P154&gt;0,'Trades'!P154&lt;=1000000000,ROUND('Trades'!P154,2)='Trades'!P154,OR('Trades'!Q154="PRICE",'Trades'!Q154="ALL_IN")),1,0)))</x:f>
        <x:v>0</x:v>
      </x:c>
      <x:c r="O154" s="29" t="n">
        <x:f>IF(P154=0,0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0,COUNTIFS('Exits'!$B$9:$B$608,'Trades'!A154,'Exits'!$K$9:$K$608,1)))</x:f>
        <x:v>0</x:v>
      </x:c>
      <x:c r="P154" s="29" t="n">
        <x:f>IF(COUNTA('Trades'!A154:I154,'Trades'!K154:T154)=0,0,1)</x:f>
        <x:v>0</x:v>
      </x:c>
    </x:row>
    <x:row r="155" ht="52" customHeight="1">
      <x:c r="A155" s="29" t="str">
        <x:f>IF(P155=0,"",IF('Trades'!A155="","[Trades "&amp;ROW()&amp;"]",'Trades'!A155))</x:f>
      </x:c>
      <x:c r="B155" s="33" t="str">
        <x:f>IF(K155=0,"",CHOOSE(K155,"Completa","Abierta","Incompleta / no válida","No admitida"))</x:f>
      </x:c>
      <x:c r="C155" s="33" t="str">
        <x:f>IF(P155=0,"",IF('Trades'!I155="UNSUPPORTED","No se admiten aumentos ni inversiones de posición",IF('Trades'!A155="","Introduzca el ID de operación",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ID: texto que empiece por A–Z, hasta 64 caracteres; sin *, ?, ~, =, &lt; ni &gt;. Ejemplo: T-001.",IF(COUNTIFS('Trades'!$A$9:$A$208,'Trades'!A155)&lt;&gt;1,"ID de operación duplicado",IF('Trades'!B155="","Indique el instrumento",IF(AND('Trades'!C155&lt;&gt;"LONG",'Trades'!C155&lt;&gt;"SHORT"),"Elija LONG o SHORT",IF(NOT(ISNUMBER('Trades'!D155)),"Introduzca una fecha y hora de apertura válidas",IF(OR('Trades'!D155&lt;1,'Trades'!D155&gt;2958465),"Introduzca una fecha y hora de apertura válidas",IF(NOT(ISNUMBER('Trades'!E155)),"Indique una cantidad inicial positiva",IF(OR('Trades'!E155&lt;=0,'Trades'!E155&gt;1000000,ROUND('Trades'!E155,8)&lt;&gt;'Trades'!E155),"Indique una cantidad inicial positiva",IF('Trades'!F155="","Indique la unidad de cantidad",IF(AND('Trades'!I155&lt;&gt;"OPEN",'Trades'!I155&lt;&gt;"CLOSED"),"Elija OPEN o CLOSED",IF(AND('Trades'!J155&lt;&gt;"NET",'Trades'!J155&lt;&gt;"GROSS"),"Elija NET o GROSS",IF(COUNTIFS('Exits'!$B$9:$B$608,'Trades'!A155,'Exits'!$G$9:$G$608,-1)&gt;0,"Revise las salidas vinculadas",IF(D155&gt;'Trades'!E155,"La cantidad cerrada supera la inicial",IF(AND('Trades'!I155="OPEN",D155='Trades'!E155),"OPEN contradice un saldo de cantidad nulo",IF('Trades'!I155="OPEN","",IF(O155=0,"Añada un cierre en Exits",IF(D155&lt;&gt;'Trades'!E155,"CLOSED requiere cerrar toda la cantidad",IF(AND('Trades'!J155="NET",NOT(ISNUMBER('Trades'!L155))),"Introduzca el neto conciliado de toda la posición",IF(AND('Trades'!J155="NET",'Trades'!K155&lt;&gt;"YES"),"Confirme que el neto abarca toda la posición",IF(IF('Trades'!J155="NET",IF('Trades'!M155="",FALSE,IF(NOT(ISNUMBER('Trades'!M155)),TRUE,OR('Trades'!M155&lt;0,'Trades'!M155&gt;1000000000,ROUND('Trades'!M155,2)&lt;&gt;'Trades'!M155))),FALSE),"Importes: hasta 2 decimales; valor absoluto de entrada ≤ 1.000.000.000.",IF(IF('Trades'!J155="NET",IF('Trades'!N155="",FALSE,IF(NOT(ISNUMBER('Trades'!N155)),TRUE,OR('Trades'!N155&lt;0,'Trades'!N155&gt;1000000000,ROUND('Trades'!N155,2)&lt;&gt;'Trades'!N155))),FALSE),"Importes: hasta 2 decimales; valor absoluto de entrada ≤ 1.000.000.000.",IF(IF('Trades'!J155="NET",IF('Trades'!O155="",FALSE,IF(NOT(ISNUMBER('Trades'!O155)),TRUE,OR(ABS('Trades'!O155)&gt;1000000000,ROUND('Trades'!O155,2)&lt;&gt;'Trades'!O155))),FALSE),"Importes: hasta 2 decimales; valor absoluto de entrada ≤ 1.000.000.000.",IF(AND('Trades'!J155="GROSS",NOT(ISNUMBER('Trades'!M155))),"Indique la comisión, incluso si es cero",IF(AND('Trades'!J155="GROSS",'Trades'!M155&lt;0),"La comisión no puede ser negativa",IF(AND('Trades'!J155="GROSS",NOT(ISNUMBER('Trades'!N155))),"Indique otros cargos, incluso si son cero",IF(AND('Trades'!J155="GROSS",'Trades'!N155&lt;0),"Los cargos no pueden ser negativos",IF(AND('Trades'!J155="GROSS",NOT(ISNUMBER('Trades'!O155))),"Indique la financiación con signo, incluido cero",IF(AND('Trades'!J155="GROSS",NOT(ISNUMBER(F155))),"Indique el P&amp;L bruto de cada salida",IF(IF('Trades'!J155="NET",OR(ABS('Trades'!L155)&gt;1000000000,ROUND('Trades'!L155,2)&lt;&gt;'Trades'!L155),FALSE),"Importes: hasta 2 decimales; valor absoluto de entrada ≤ 1.000.000.000.",IF(IF('Trades'!J155="GROSS",OR(ABS('Trades'!M155)&gt;1000000000,ABS('Trades'!N155)&gt;1000000000,ABS('Trades'!O155)&gt;1000000000,ROUND('Trades'!M155,2)&lt;&gt;'Trades'!M155,ROUND('Trades'!N155,2)&lt;&gt;'Trades'!N155,ROUND('Trades'!O155,2)&lt;&gt;'Trades'!O155),FALSE),"Importes: hasta 2 decimales; valor absoluto de entrada ≤ 1.000.000.000.",IF(AND('Trades'!G155&lt;&gt;"",OR(NOT(ISNUMBER('Trades'!G155)),'Trades'!G155&lt;=0)),"Indique un precio positivo o deje la celda vacía",IF(AND('Trades'!H155&lt;&gt;"",OR(NOT(ISNUMBER('Trades'!H155)),'Trades'!H155&lt;=0)),"Indique un precio positivo o deje la celda vacía","")))))))))))))))))))))))))))))))))))</x:f>
      </x:c>
      <x:c r="D155" s="31"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d",ROUND(SUMIFS('Exits'!$I$9:$I$608,'Exits'!$B$9:$B$608,'Trades'!A155),8)))</x:f>
      </x:c>
      <x:c r="E155" s="32"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d",IF(OR(O155=0,COUNTIFS('Exits'!$B$9:$B$608,'Trades'!A155,'Exits'!$G$9:$G$608,-1)&gt;0),"n/d",_xlfn.MAXIFS('Exits'!$C$9:$C$608,'Exits'!$B$9:$B$608,'Trades'!A155))))</x:f>
      </x:c>
      <x:c r="F155" s="30"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n/d",IF(AND(O155&gt;0,SUMIFS('Exits'!$J$9:$J$608,'Exits'!$B$9:$B$608,'Trades'!A155)=O155),ROUND(SUMIFS('Exits'!$F$9:$F$608,'Exits'!$B$9:$B$608,'Trades'!A155),2),"n/d")))</x:f>
      </x:c>
      <x:c r="G155" s="30" t="str">
        <x:f>IF(P155=0,"",IF(K155&lt;&gt;1,"n/d",IF('Trades'!J155="NET",'Trades'!L155,ROUND(F155-'Trades'!M155-'Trades'!N155+'Trades'!O155,2))))</x:f>
      </x:c>
      <x:c r="H155" s="31" t="str">
        <x:f>IF(P155=0,"",IF(N155=1,G155/'Trades'!P155,"n/d"))</x:f>
      </x:c>
      <x:c r="I155" s="33" t="str">
        <x:f>IF(P155=0,"",IF(K155&lt;&gt;1,"Posición sin completar",IF(NOT(ISNUMBER('Trades'!P155)),"Riesgo ausente o no válido: positivo, ≤ 1.000.000.000 y hasta 2 decimales.",IF(OR('Trades'!P155&lt;=0,'Trades'!P155&gt;1000000000,ROUND('Trades'!P155,2)&lt;&gt;'Trades'!P155),"Riesgo ausente o no válido: positivo, ≤ 1.000.000.000 y hasta 2 decimales.",IF(AND('Trades'!Q155&lt;&gt;"PRICE",'Trades'!Q155&lt;&gt;"ALL_IN"),"Elija PRICE o ALL_IN",IF('Trades'!Q155&lt;&gt;'Summary'!$K$4,"Otra base seleccionada","Registrado"))))))</x:f>
      </x:c>
      <x:c r="J155" s="33" t="str">
        <x:f>IF(P155=0,"",IF('Summary'!$H$6="Revise las fechas del filtro","Revise las fechas del filtro",IF(L155=1,"Incluida",IF(K155=1,"Fuera del período","No incluida"))))</x:f>
      </x:c>
      <x:c r="K155" s="29" t="n">
        <x:f>IF(P155=0,0,IF('Trades'!I155="UNSUPPORTED",4,IF(C155&lt;&gt;"",3,IF('Trades'!I155="OPEN",2,1))))</x:f>
        <x:v>0</x:v>
      </x:c>
      <x:c r="L155" s="29" t="n">
        <x:f>IF(OR(K155&lt;&gt;1,'Summary'!$H$6="Revise las fechas del filtro"),0,IF(AND(OR('Summary'!$B$6="",E155&gt;='Summary'!$B$6),OR('Summary'!$E$6="",E155&lt;'Summary'!$E$6+1)),1,0))</x:f>
        <x:v>0</x:v>
      </x:c>
      <x:c r="M155" s="29" t="n">
        <x:f>IF(AND(L155=1,N155=1,'Trades'!Q155='Summary'!$K$4),1,0)</x:f>
        <x:v>0</x:v>
      </x:c>
      <x:c r="N155" s="29" t="n">
        <x:f>IF(K155&lt;&gt;1,0,IF(NOT(ISNUMBER('Trades'!P155)),0,IF(AND('Trades'!P155&gt;0,'Trades'!P155&lt;=1000000000,ROUND('Trades'!P155,2)='Trades'!P155,OR('Trades'!Q155="PRICE",'Trades'!Q155="ALL_IN")),1,0)))</x:f>
        <x:v>0</x:v>
      </x:c>
      <x:c r="O155" s="29" t="n">
        <x:f>IF(P155=0,0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0,COUNTIFS('Exits'!$B$9:$B$608,'Trades'!A155,'Exits'!$K$9:$K$608,1)))</x:f>
        <x:v>0</x:v>
      </x:c>
      <x:c r="P155" s="29" t="n">
        <x:f>IF(COUNTA('Trades'!A155:I155,'Trades'!K155:T155)=0,0,1)</x:f>
        <x:v>0</x:v>
      </x:c>
    </x:row>
    <x:row r="156" ht="52" customHeight="1">
      <x:c r="A156" s="29" t="str">
        <x:f>IF(P156=0,"",IF('Trades'!A156="","[Trades "&amp;ROW()&amp;"]",'Trades'!A156))</x:f>
      </x:c>
      <x:c r="B156" s="33" t="str">
        <x:f>IF(K156=0,"",CHOOSE(K156,"Completa","Abierta","Incompleta / no válida","No admitida"))</x:f>
      </x:c>
      <x:c r="C156" s="33" t="str">
        <x:f>IF(P156=0,"",IF('Trades'!I156="UNSUPPORTED","No se admiten aumentos ni inversiones de posición",IF('Trades'!A156="","Introduzca el ID de operación",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ID: texto que empiece por A–Z, hasta 64 caracteres; sin *, ?, ~, =, &lt; ni &gt;. Ejemplo: T-001.",IF(COUNTIFS('Trades'!$A$9:$A$208,'Trades'!A156)&lt;&gt;1,"ID de operación duplicado",IF('Trades'!B156="","Indique el instrumento",IF(AND('Trades'!C156&lt;&gt;"LONG",'Trades'!C156&lt;&gt;"SHORT"),"Elija LONG o SHORT",IF(NOT(ISNUMBER('Trades'!D156)),"Introduzca una fecha y hora de apertura válidas",IF(OR('Trades'!D156&lt;1,'Trades'!D156&gt;2958465),"Introduzca una fecha y hora de apertura válidas",IF(NOT(ISNUMBER('Trades'!E156)),"Indique una cantidad inicial positiva",IF(OR('Trades'!E156&lt;=0,'Trades'!E156&gt;1000000,ROUND('Trades'!E156,8)&lt;&gt;'Trades'!E156),"Indique una cantidad inicial positiva",IF('Trades'!F156="","Indique la unidad de cantidad",IF(AND('Trades'!I156&lt;&gt;"OPEN",'Trades'!I156&lt;&gt;"CLOSED"),"Elija OPEN o CLOSED",IF(AND('Trades'!J156&lt;&gt;"NET",'Trades'!J156&lt;&gt;"GROSS"),"Elija NET o GROSS",IF(COUNTIFS('Exits'!$B$9:$B$608,'Trades'!A156,'Exits'!$G$9:$G$608,-1)&gt;0,"Revise las salidas vinculadas",IF(D156&gt;'Trades'!E156,"La cantidad cerrada supera la inicial",IF(AND('Trades'!I156="OPEN",D156='Trades'!E156),"OPEN contradice un saldo de cantidad nulo",IF('Trades'!I156="OPEN","",IF(O156=0,"Añada un cierre en Exits",IF(D156&lt;&gt;'Trades'!E156,"CLOSED requiere cerrar toda la cantidad",IF(AND('Trades'!J156="NET",NOT(ISNUMBER('Trades'!L156))),"Introduzca el neto conciliado de toda la posición",IF(AND('Trades'!J156="NET",'Trades'!K156&lt;&gt;"YES"),"Confirme que el neto abarca toda la posición",IF(IF('Trades'!J156="NET",IF('Trades'!M156="",FALSE,IF(NOT(ISNUMBER('Trades'!M156)),TRUE,OR('Trades'!M156&lt;0,'Trades'!M156&gt;1000000000,ROUND('Trades'!M156,2)&lt;&gt;'Trades'!M156))),FALSE),"Importes: hasta 2 decimales; valor absoluto de entrada ≤ 1.000.000.000.",IF(IF('Trades'!J156="NET",IF('Trades'!N156="",FALSE,IF(NOT(ISNUMBER('Trades'!N156)),TRUE,OR('Trades'!N156&lt;0,'Trades'!N156&gt;1000000000,ROUND('Trades'!N156,2)&lt;&gt;'Trades'!N156))),FALSE),"Importes: hasta 2 decimales; valor absoluto de entrada ≤ 1.000.000.000.",IF(IF('Trades'!J156="NET",IF('Trades'!O156="",FALSE,IF(NOT(ISNUMBER('Trades'!O156)),TRUE,OR(ABS('Trades'!O156)&gt;1000000000,ROUND('Trades'!O156,2)&lt;&gt;'Trades'!O156))),FALSE),"Importes: hasta 2 decimales; valor absoluto de entrada ≤ 1.000.000.000.",IF(AND('Trades'!J156="GROSS",NOT(ISNUMBER('Trades'!M156))),"Indique la comisión, incluso si es cero",IF(AND('Trades'!J156="GROSS",'Trades'!M156&lt;0),"La comisión no puede ser negativa",IF(AND('Trades'!J156="GROSS",NOT(ISNUMBER('Trades'!N156))),"Indique otros cargos, incluso si son cero",IF(AND('Trades'!J156="GROSS",'Trades'!N156&lt;0),"Los cargos no pueden ser negativos",IF(AND('Trades'!J156="GROSS",NOT(ISNUMBER('Trades'!O156))),"Indique la financiación con signo, incluido cero",IF(AND('Trades'!J156="GROSS",NOT(ISNUMBER(F156))),"Indique el P&amp;L bruto de cada salida",IF(IF('Trades'!J156="NET",OR(ABS('Trades'!L156)&gt;1000000000,ROUND('Trades'!L156,2)&lt;&gt;'Trades'!L156),FALSE),"Importes: hasta 2 decimales; valor absoluto de entrada ≤ 1.000.000.000.",IF(IF('Trades'!J156="GROSS",OR(ABS('Trades'!M156)&gt;1000000000,ABS('Trades'!N156)&gt;1000000000,ABS('Trades'!O156)&gt;1000000000,ROUND('Trades'!M156,2)&lt;&gt;'Trades'!M156,ROUND('Trades'!N156,2)&lt;&gt;'Trades'!N156,ROUND('Trades'!O156,2)&lt;&gt;'Trades'!O156),FALSE),"Importes: hasta 2 decimales; valor absoluto de entrada ≤ 1.000.000.000.",IF(AND('Trades'!G156&lt;&gt;"",OR(NOT(ISNUMBER('Trades'!G156)),'Trades'!G156&lt;=0)),"Indique un precio positivo o deje la celda vacía",IF(AND('Trades'!H156&lt;&gt;"",OR(NOT(ISNUMBER('Trades'!H156)),'Trades'!H156&lt;=0)),"Indique un precio positivo o deje la celda vacía","")))))))))))))))))))))))))))))))))))</x:f>
      </x:c>
      <x:c r="D156" s="31"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d",ROUND(SUMIFS('Exits'!$I$9:$I$608,'Exits'!$B$9:$B$608,'Trades'!A156),8)))</x:f>
      </x:c>
      <x:c r="E156" s="32"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d",IF(OR(O156=0,COUNTIFS('Exits'!$B$9:$B$608,'Trades'!A156,'Exits'!$G$9:$G$608,-1)&gt;0),"n/d",_xlfn.MAXIFS('Exits'!$C$9:$C$608,'Exits'!$B$9:$B$608,'Trades'!A156))))</x:f>
      </x:c>
      <x:c r="F156" s="30"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n/d",IF(AND(O156&gt;0,SUMIFS('Exits'!$J$9:$J$608,'Exits'!$B$9:$B$608,'Trades'!A156)=O156),ROUND(SUMIFS('Exits'!$F$9:$F$608,'Exits'!$B$9:$B$608,'Trades'!A156),2),"n/d")))</x:f>
      </x:c>
      <x:c r="G156" s="30" t="str">
        <x:f>IF(P156=0,"",IF(K156&lt;&gt;1,"n/d",IF('Trades'!J156="NET",'Trades'!L156,ROUND(F156-'Trades'!M156-'Trades'!N156+'Trades'!O156,2))))</x:f>
      </x:c>
      <x:c r="H156" s="31" t="str">
        <x:f>IF(P156=0,"",IF(N156=1,G156/'Trades'!P156,"n/d"))</x:f>
      </x:c>
      <x:c r="I156" s="33" t="str">
        <x:f>IF(P156=0,"",IF(K156&lt;&gt;1,"Posición sin completar",IF(NOT(ISNUMBER('Trades'!P156)),"Riesgo ausente o no válido: positivo, ≤ 1.000.000.000 y hasta 2 decimales.",IF(OR('Trades'!P156&lt;=0,'Trades'!P156&gt;1000000000,ROUND('Trades'!P156,2)&lt;&gt;'Trades'!P156),"Riesgo ausente o no válido: positivo, ≤ 1.000.000.000 y hasta 2 decimales.",IF(AND('Trades'!Q156&lt;&gt;"PRICE",'Trades'!Q156&lt;&gt;"ALL_IN"),"Elija PRICE o ALL_IN",IF('Trades'!Q156&lt;&gt;'Summary'!$K$4,"Otra base seleccionada","Registrado"))))))</x:f>
      </x:c>
      <x:c r="J156" s="33" t="str">
        <x:f>IF(P156=0,"",IF('Summary'!$H$6="Revise las fechas del filtro","Revise las fechas del filtro",IF(L156=1,"Incluida",IF(K156=1,"Fuera del período","No incluida"))))</x:f>
      </x:c>
      <x:c r="K156" s="29" t="n">
        <x:f>IF(P156=0,0,IF('Trades'!I156="UNSUPPORTED",4,IF(C156&lt;&gt;"",3,IF('Trades'!I156="OPEN",2,1))))</x:f>
        <x:v>0</x:v>
      </x:c>
      <x:c r="L156" s="29" t="n">
        <x:f>IF(OR(K156&lt;&gt;1,'Summary'!$H$6="Revise las fechas del filtro"),0,IF(AND(OR('Summary'!$B$6="",E156&gt;='Summary'!$B$6),OR('Summary'!$E$6="",E156&lt;'Summary'!$E$6+1)),1,0))</x:f>
        <x:v>0</x:v>
      </x:c>
      <x:c r="M156" s="29" t="n">
        <x:f>IF(AND(L156=1,N156=1,'Trades'!Q156='Summary'!$K$4),1,0)</x:f>
        <x:v>0</x:v>
      </x:c>
      <x:c r="N156" s="29" t="n">
        <x:f>IF(K156&lt;&gt;1,0,IF(NOT(ISNUMBER('Trades'!P156)),0,IF(AND('Trades'!P156&gt;0,'Trades'!P156&lt;=1000000000,ROUND('Trades'!P156,2)='Trades'!P156,OR('Trades'!Q156="PRICE",'Trades'!Q156="ALL_IN")),1,0)))</x:f>
        <x:v>0</x:v>
      </x:c>
      <x:c r="O156" s="29" t="n">
        <x:f>IF(P156=0,0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0,COUNTIFS('Exits'!$B$9:$B$608,'Trades'!A156,'Exits'!$K$9:$K$608,1)))</x:f>
        <x:v>0</x:v>
      </x:c>
      <x:c r="P156" s="29" t="n">
        <x:f>IF(COUNTA('Trades'!A156:I156,'Trades'!K156:T156)=0,0,1)</x:f>
        <x:v>0</x:v>
      </x:c>
    </x:row>
    <x:row r="157" ht="52" customHeight="1">
      <x:c r="A157" s="29" t="str">
        <x:f>IF(P157=0,"",IF('Trades'!A157="","[Trades "&amp;ROW()&amp;"]",'Trades'!A157))</x:f>
      </x:c>
      <x:c r="B157" s="33" t="str">
        <x:f>IF(K157=0,"",CHOOSE(K157,"Completa","Abierta","Incompleta / no válida","No admitida"))</x:f>
      </x:c>
      <x:c r="C157" s="33" t="str">
        <x:f>IF(P157=0,"",IF('Trades'!I157="UNSUPPORTED","No se admiten aumentos ni inversiones de posición",IF('Trades'!A157="","Introduzca el ID de operación",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ID: texto que empiece por A–Z, hasta 64 caracteres; sin *, ?, ~, =, &lt; ni &gt;. Ejemplo: T-001.",IF(COUNTIFS('Trades'!$A$9:$A$208,'Trades'!A157)&lt;&gt;1,"ID de operación duplicado",IF('Trades'!B157="","Indique el instrumento",IF(AND('Trades'!C157&lt;&gt;"LONG",'Trades'!C157&lt;&gt;"SHORT"),"Elija LONG o SHORT",IF(NOT(ISNUMBER('Trades'!D157)),"Introduzca una fecha y hora de apertura válidas",IF(OR('Trades'!D157&lt;1,'Trades'!D157&gt;2958465),"Introduzca una fecha y hora de apertura válidas",IF(NOT(ISNUMBER('Trades'!E157)),"Indique una cantidad inicial positiva",IF(OR('Trades'!E157&lt;=0,'Trades'!E157&gt;1000000,ROUND('Trades'!E157,8)&lt;&gt;'Trades'!E157),"Indique una cantidad inicial positiva",IF('Trades'!F157="","Indique la unidad de cantidad",IF(AND('Trades'!I157&lt;&gt;"OPEN",'Trades'!I157&lt;&gt;"CLOSED"),"Elija OPEN o CLOSED",IF(AND('Trades'!J157&lt;&gt;"NET",'Trades'!J157&lt;&gt;"GROSS"),"Elija NET o GROSS",IF(COUNTIFS('Exits'!$B$9:$B$608,'Trades'!A157,'Exits'!$G$9:$G$608,-1)&gt;0,"Revise las salidas vinculadas",IF(D157&gt;'Trades'!E157,"La cantidad cerrada supera la inicial",IF(AND('Trades'!I157="OPEN",D157='Trades'!E157),"OPEN contradice un saldo de cantidad nulo",IF('Trades'!I157="OPEN","",IF(O157=0,"Añada un cierre en Exits",IF(D157&lt;&gt;'Trades'!E157,"CLOSED requiere cerrar toda la cantidad",IF(AND('Trades'!J157="NET",NOT(ISNUMBER('Trades'!L157))),"Introduzca el neto conciliado de toda la posición",IF(AND('Trades'!J157="NET",'Trades'!K157&lt;&gt;"YES"),"Confirme que el neto abarca toda la posición",IF(IF('Trades'!J157="NET",IF('Trades'!M157="",FALSE,IF(NOT(ISNUMBER('Trades'!M157)),TRUE,OR('Trades'!M157&lt;0,'Trades'!M157&gt;1000000000,ROUND('Trades'!M157,2)&lt;&gt;'Trades'!M157))),FALSE),"Importes: hasta 2 decimales; valor absoluto de entrada ≤ 1.000.000.000.",IF(IF('Trades'!J157="NET",IF('Trades'!N157="",FALSE,IF(NOT(ISNUMBER('Trades'!N157)),TRUE,OR('Trades'!N157&lt;0,'Trades'!N157&gt;1000000000,ROUND('Trades'!N157,2)&lt;&gt;'Trades'!N157))),FALSE),"Importes: hasta 2 decimales; valor absoluto de entrada ≤ 1.000.000.000.",IF(IF('Trades'!J157="NET",IF('Trades'!O157="",FALSE,IF(NOT(ISNUMBER('Trades'!O157)),TRUE,OR(ABS('Trades'!O157)&gt;1000000000,ROUND('Trades'!O157,2)&lt;&gt;'Trades'!O157))),FALSE),"Importes: hasta 2 decimales; valor absoluto de entrada ≤ 1.000.000.000.",IF(AND('Trades'!J157="GROSS",NOT(ISNUMBER('Trades'!M157))),"Indique la comisión, incluso si es cero",IF(AND('Trades'!J157="GROSS",'Trades'!M157&lt;0),"La comisión no puede ser negativa",IF(AND('Trades'!J157="GROSS",NOT(ISNUMBER('Trades'!N157))),"Indique otros cargos, incluso si son cero",IF(AND('Trades'!J157="GROSS",'Trades'!N157&lt;0),"Los cargos no pueden ser negativos",IF(AND('Trades'!J157="GROSS",NOT(ISNUMBER('Trades'!O157))),"Indique la financiación con signo, incluido cero",IF(AND('Trades'!J157="GROSS",NOT(ISNUMBER(F157))),"Indique el P&amp;L bruto de cada salida",IF(IF('Trades'!J157="NET",OR(ABS('Trades'!L157)&gt;1000000000,ROUND('Trades'!L157,2)&lt;&gt;'Trades'!L157),FALSE),"Importes: hasta 2 decimales; valor absoluto de entrada ≤ 1.000.000.000.",IF(IF('Trades'!J157="GROSS",OR(ABS('Trades'!M157)&gt;1000000000,ABS('Trades'!N157)&gt;1000000000,ABS('Trades'!O157)&gt;1000000000,ROUND('Trades'!M157,2)&lt;&gt;'Trades'!M157,ROUND('Trades'!N157,2)&lt;&gt;'Trades'!N157,ROUND('Trades'!O157,2)&lt;&gt;'Trades'!O157),FALSE),"Importes: hasta 2 decimales; valor absoluto de entrada ≤ 1.000.000.000.",IF(AND('Trades'!G157&lt;&gt;"",OR(NOT(ISNUMBER('Trades'!G157)),'Trades'!G157&lt;=0)),"Indique un precio positivo o deje la celda vacía",IF(AND('Trades'!H157&lt;&gt;"",OR(NOT(ISNUMBER('Trades'!H157)),'Trades'!H157&lt;=0)),"Indique un precio positivo o deje la celda vacía","")))))))))))))))))))))))))))))))))))</x:f>
      </x:c>
      <x:c r="D157" s="31"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d",ROUND(SUMIFS('Exits'!$I$9:$I$608,'Exits'!$B$9:$B$608,'Trades'!A157),8)))</x:f>
      </x:c>
      <x:c r="E157" s="32"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d",IF(OR(O157=0,COUNTIFS('Exits'!$B$9:$B$608,'Trades'!A157,'Exits'!$G$9:$G$608,-1)&gt;0),"n/d",_xlfn.MAXIFS('Exits'!$C$9:$C$608,'Exits'!$B$9:$B$608,'Trades'!A157))))</x:f>
      </x:c>
      <x:c r="F157" s="30"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n/d",IF(AND(O157&gt;0,SUMIFS('Exits'!$J$9:$J$608,'Exits'!$B$9:$B$608,'Trades'!A157)=O157),ROUND(SUMIFS('Exits'!$F$9:$F$608,'Exits'!$B$9:$B$608,'Trades'!A157),2),"n/d")))</x:f>
      </x:c>
      <x:c r="G157" s="30" t="str">
        <x:f>IF(P157=0,"",IF(K157&lt;&gt;1,"n/d",IF('Trades'!J157="NET",'Trades'!L157,ROUND(F157-'Trades'!M157-'Trades'!N157+'Trades'!O157,2))))</x:f>
      </x:c>
      <x:c r="H157" s="31" t="str">
        <x:f>IF(P157=0,"",IF(N157=1,G157/'Trades'!P157,"n/d"))</x:f>
      </x:c>
      <x:c r="I157" s="33" t="str">
        <x:f>IF(P157=0,"",IF(K157&lt;&gt;1,"Posición sin completar",IF(NOT(ISNUMBER('Trades'!P157)),"Riesgo ausente o no válido: positivo, ≤ 1.000.000.000 y hasta 2 decimales.",IF(OR('Trades'!P157&lt;=0,'Trades'!P157&gt;1000000000,ROUND('Trades'!P157,2)&lt;&gt;'Trades'!P157),"Riesgo ausente o no válido: positivo, ≤ 1.000.000.000 y hasta 2 decimales.",IF(AND('Trades'!Q157&lt;&gt;"PRICE",'Trades'!Q157&lt;&gt;"ALL_IN"),"Elija PRICE o ALL_IN",IF('Trades'!Q157&lt;&gt;'Summary'!$K$4,"Otra base seleccionada","Registrado"))))))</x:f>
      </x:c>
      <x:c r="J157" s="33" t="str">
        <x:f>IF(P157=0,"",IF('Summary'!$H$6="Revise las fechas del filtro","Revise las fechas del filtro",IF(L157=1,"Incluida",IF(K157=1,"Fuera del período","No incluida"))))</x:f>
      </x:c>
      <x:c r="K157" s="29" t="n">
        <x:f>IF(P157=0,0,IF('Trades'!I157="UNSUPPORTED",4,IF(C157&lt;&gt;"",3,IF('Trades'!I157="OPEN",2,1))))</x:f>
        <x:v>0</x:v>
      </x:c>
      <x:c r="L157" s="29" t="n">
        <x:f>IF(OR(K157&lt;&gt;1,'Summary'!$H$6="Revise las fechas del filtro"),0,IF(AND(OR('Summary'!$B$6="",E157&gt;='Summary'!$B$6),OR('Summary'!$E$6="",E157&lt;'Summary'!$E$6+1)),1,0))</x:f>
        <x:v>0</x:v>
      </x:c>
      <x:c r="M157" s="29" t="n">
        <x:f>IF(AND(L157=1,N157=1,'Trades'!Q157='Summary'!$K$4),1,0)</x:f>
        <x:v>0</x:v>
      </x:c>
      <x:c r="N157" s="29" t="n">
        <x:f>IF(K157&lt;&gt;1,0,IF(NOT(ISNUMBER('Trades'!P157)),0,IF(AND('Trades'!P157&gt;0,'Trades'!P157&lt;=1000000000,ROUND('Trades'!P157,2)='Trades'!P157,OR('Trades'!Q157="PRICE",'Trades'!Q157="ALL_IN")),1,0)))</x:f>
        <x:v>0</x:v>
      </x:c>
      <x:c r="O157" s="29" t="n">
        <x:f>IF(P157=0,0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0,COUNTIFS('Exits'!$B$9:$B$608,'Trades'!A157,'Exits'!$K$9:$K$608,1)))</x:f>
        <x:v>0</x:v>
      </x:c>
      <x:c r="P157" s="29" t="n">
        <x:f>IF(COUNTA('Trades'!A157:I157,'Trades'!K157:T157)=0,0,1)</x:f>
        <x:v>0</x:v>
      </x:c>
    </x:row>
    <x:row r="158" ht="52" customHeight="1">
      <x:c r="A158" s="29" t="str">
        <x:f>IF(P158=0,"",IF('Trades'!A158="","[Trades "&amp;ROW()&amp;"]",'Trades'!A158))</x:f>
      </x:c>
      <x:c r="B158" s="33" t="str">
        <x:f>IF(K158=0,"",CHOOSE(K158,"Completa","Abierta","Incompleta / no válida","No admitida"))</x:f>
      </x:c>
      <x:c r="C158" s="33" t="str">
        <x:f>IF(P158=0,"",IF('Trades'!I158="UNSUPPORTED","No se admiten aumentos ni inversiones de posición",IF('Trades'!A158="","Introduzca el ID de operación",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ID: texto que empiece por A–Z, hasta 64 caracteres; sin *, ?, ~, =, &lt; ni &gt;. Ejemplo: T-001.",IF(COUNTIFS('Trades'!$A$9:$A$208,'Trades'!A158)&lt;&gt;1,"ID de operación duplicado",IF('Trades'!B158="","Indique el instrumento",IF(AND('Trades'!C158&lt;&gt;"LONG",'Trades'!C158&lt;&gt;"SHORT"),"Elija LONG o SHORT",IF(NOT(ISNUMBER('Trades'!D158)),"Introduzca una fecha y hora de apertura válidas",IF(OR('Trades'!D158&lt;1,'Trades'!D158&gt;2958465),"Introduzca una fecha y hora de apertura válidas",IF(NOT(ISNUMBER('Trades'!E158)),"Indique una cantidad inicial positiva",IF(OR('Trades'!E158&lt;=0,'Trades'!E158&gt;1000000,ROUND('Trades'!E158,8)&lt;&gt;'Trades'!E158),"Indique una cantidad inicial positiva",IF('Trades'!F158="","Indique la unidad de cantidad",IF(AND('Trades'!I158&lt;&gt;"OPEN",'Trades'!I158&lt;&gt;"CLOSED"),"Elija OPEN o CLOSED",IF(AND('Trades'!J158&lt;&gt;"NET",'Trades'!J158&lt;&gt;"GROSS"),"Elija NET o GROSS",IF(COUNTIFS('Exits'!$B$9:$B$608,'Trades'!A158,'Exits'!$G$9:$G$608,-1)&gt;0,"Revise las salidas vinculadas",IF(D158&gt;'Trades'!E158,"La cantidad cerrada supera la inicial",IF(AND('Trades'!I158="OPEN",D158='Trades'!E158),"OPEN contradice un saldo de cantidad nulo",IF('Trades'!I158="OPEN","",IF(O158=0,"Añada un cierre en Exits",IF(D158&lt;&gt;'Trades'!E158,"CLOSED requiere cerrar toda la cantidad",IF(AND('Trades'!J158="NET",NOT(ISNUMBER('Trades'!L158))),"Introduzca el neto conciliado de toda la posición",IF(AND('Trades'!J158="NET",'Trades'!K158&lt;&gt;"YES"),"Confirme que el neto abarca toda la posición",IF(IF('Trades'!J158="NET",IF('Trades'!M158="",FALSE,IF(NOT(ISNUMBER('Trades'!M158)),TRUE,OR('Trades'!M158&lt;0,'Trades'!M158&gt;1000000000,ROUND('Trades'!M158,2)&lt;&gt;'Trades'!M158))),FALSE),"Importes: hasta 2 decimales; valor absoluto de entrada ≤ 1.000.000.000.",IF(IF('Trades'!J158="NET",IF('Trades'!N158="",FALSE,IF(NOT(ISNUMBER('Trades'!N158)),TRUE,OR('Trades'!N158&lt;0,'Trades'!N158&gt;1000000000,ROUND('Trades'!N158,2)&lt;&gt;'Trades'!N158))),FALSE),"Importes: hasta 2 decimales; valor absoluto de entrada ≤ 1.000.000.000.",IF(IF('Trades'!J158="NET",IF('Trades'!O158="",FALSE,IF(NOT(ISNUMBER('Trades'!O158)),TRUE,OR(ABS('Trades'!O158)&gt;1000000000,ROUND('Trades'!O158,2)&lt;&gt;'Trades'!O158))),FALSE),"Importes: hasta 2 decimales; valor absoluto de entrada ≤ 1.000.000.000.",IF(AND('Trades'!J158="GROSS",NOT(ISNUMBER('Trades'!M158))),"Indique la comisión, incluso si es cero",IF(AND('Trades'!J158="GROSS",'Trades'!M158&lt;0),"La comisión no puede ser negativa",IF(AND('Trades'!J158="GROSS",NOT(ISNUMBER('Trades'!N158))),"Indique otros cargos, incluso si son cero",IF(AND('Trades'!J158="GROSS",'Trades'!N158&lt;0),"Los cargos no pueden ser negativos",IF(AND('Trades'!J158="GROSS",NOT(ISNUMBER('Trades'!O158))),"Indique la financiación con signo, incluido cero",IF(AND('Trades'!J158="GROSS",NOT(ISNUMBER(F158))),"Indique el P&amp;L bruto de cada salida",IF(IF('Trades'!J158="NET",OR(ABS('Trades'!L158)&gt;1000000000,ROUND('Trades'!L158,2)&lt;&gt;'Trades'!L158),FALSE),"Importes: hasta 2 decimales; valor absoluto de entrada ≤ 1.000.000.000.",IF(IF('Trades'!J158="GROSS",OR(ABS('Trades'!M158)&gt;1000000000,ABS('Trades'!N158)&gt;1000000000,ABS('Trades'!O158)&gt;1000000000,ROUND('Trades'!M158,2)&lt;&gt;'Trades'!M158,ROUND('Trades'!N158,2)&lt;&gt;'Trades'!N158,ROUND('Trades'!O158,2)&lt;&gt;'Trades'!O158),FALSE),"Importes: hasta 2 decimales; valor absoluto de entrada ≤ 1.000.000.000.",IF(AND('Trades'!G158&lt;&gt;"",OR(NOT(ISNUMBER('Trades'!G158)),'Trades'!G158&lt;=0)),"Indique un precio positivo o deje la celda vacía",IF(AND('Trades'!H158&lt;&gt;"",OR(NOT(ISNUMBER('Trades'!H158)),'Trades'!H158&lt;=0)),"Indique un precio positivo o deje la celda vacía","")))))))))))))))))))))))))))))))))))</x:f>
      </x:c>
      <x:c r="D158" s="31"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d",ROUND(SUMIFS('Exits'!$I$9:$I$608,'Exits'!$B$9:$B$608,'Trades'!A158),8)))</x:f>
      </x:c>
      <x:c r="E158" s="32"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d",IF(OR(O158=0,COUNTIFS('Exits'!$B$9:$B$608,'Trades'!A158,'Exits'!$G$9:$G$608,-1)&gt;0),"n/d",_xlfn.MAXIFS('Exits'!$C$9:$C$608,'Exits'!$B$9:$B$608,'Trades'!A158))))</x:f>
      </x:c>
      <x:c r="F158" s="30"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n/d",IF(AND(O158&gt;0,SUMIFS('Exits'!$J$9:$J$608,'Exits'!$B$9:$B$608,'Trades'!A158)=O158),ROUND(SUMIFS('Exits'!$F$9:$F$608,'Exits'!$B$9:$B$608,'Trades'!A158),2),"n/d")))</x:f>
      </x:c>
      <x:c r="G158" s="30" t="str">
        <x:f>IF(P158=0,"",IF(K158&lt;&gt;1,"n/d",IF('Trades'!J158="NET",'Trades'!L158,ROUND(F158-'Trades'!M158-'Trades'!N158+'Trades'!O158,2))))</x:f>
      </x:c>
      <x:c r="H158" s="31" t="str">
        <x:f>IF(P158=0,"",IF(N158=1,G158/'Trades'!P158,"n/d"))</x:f>
      </x:c>
      <x:c r="I158" s="33" t="str">
        <x:f>IF(P158=0,"",IF(K158&lt;&gt;1,"Posición sin completar",IF(NOT(ISNUMBER('Trades'!P158)),"Riesgo ausente o no válido: positivo, ≤ 1.000.000.000 y hasta 2 decimales.",IF(OR('Trades'!P158&lt;=0,'Trades'!P158&gt;1000000000,ROUND('Trades'!P158,2)&lt;&gt;'Trades'!P158),"Riesgo ausente o no válido: positivo, ≤ 1.000.000.000 y hasta 2 decimales.",IF(AND('Trades'!Q158&lt;&gt;"PRICE",'Trades'!Q158&lt;&gt;"ALL_IN"),"Elija PRICE o ALL_IN",IF('Trades'!Q158&lt;&gt;'Summary'!$K$4,"Otra base seleccionada","Registrado"))))))</x:f>
      </x:c>
      <x:c r="J158" s="33" t="str">
        <x:f>IF(P158=0,"",IF('Summary'!$H$6="Revise las fechas del filtro","Revise las fechas del filtro",IF(L158=1,"Incluida",IF(K158=1,"Fuera del período","No incluida"))))</x:f>
      </x:c>
      <x:c r="K158" s="29" t="n">
        <x:f>IF(P158=0,0,IF('Trades'!I158="UNSUPPORTED",4,IF(C158&lt;&gt;"",3,IF('Trades'!I158="OPEN",2,1))))</x:f>
        <x:v>0</x:v>
      </x:c>
      <x:c r="L158" s="29" t="n">
        <x:f>IF(OR(K158&lt;&gt;1,'Summary'!$H$6="Revise las fechas del filtro"),0,IF(AND(OR('Summary'!$B$6="",E158&gt;='Summary'!$B$6),OR('Summary'!$E$6="",E158&lt;'Summary'!$E$6+1)),1,0))</x:f>
        <x:v>0</x:v>
      </x:c>
      <x:c r="M158" s="29" t="n">
        <x:f>IF(AND(L158=1,N158=1,'Trades'!Q158='Summary'!$K$4),1,0)</x:f>
        <x:v>0</x:v>
      </x:c>
      <x:c r="N158" s="29" t="n">
        <x:f>IF(K158&lt;&gt;1,0,IF(NOT(ISNUMBER('Trades'!P158)),0,IF(AND('Trades'!P158&gt;0,'Trades'!P158&lt;=1000000000,ROUND('Trades'!P158,2)='Trades'!P158,OR('Trades'!Q158="PRICE",'Trades'!Q158="ALL_IN")),1,0)))</x:f>
        <x:v>0</x:v>
      </x:c>
      <x:c r="O158" s="29" t="n">
        <x:f>IF(P158=0,0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0,COUNTIFS('Exits'!$B$9:$B$608,'Trades'!A158,'Exits'!$K$9:$K$608,1)))</x:f>
        <x:v>0</x:v>
      </x:c>
      <x:c r="P158" s="29" t="n">
        <x:f>IF(COUNTA('Trades'!A158:I158,'Trades'!K158:T158)=0,0,1)</x:f>
        <x:v>0</x:v>
      </x:c>
    </x:row>
    <x:row r="159" ht="52" customHeight="1">
      <x:c r="A159" s="29" t="str">
        <x:f>IF(P159=0,"",IF('Trades'!A159="","[Trades "&amp;ROW()&amp;"]",'Trades'!A159))</x:f>
      </x:c>
      <x:c r="B159" s="33" t="str">
        <x:f>IF(K159=0,"",CHOOSE(K159,"Completa","Abierta","Incompleta / no válida","No admitida"))</x:f>
      </x:c>
      <x:c r="C159" s="33" t="str">
        <x:f>IF(P159=0,"",IF('Trades'!I159="UNSUPPORTED","No se admiten aumentos ni inversiones de posición",IF('Trades'!A159="","Introduzca el ID de operación",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ID: texto que empiece por A–Z, hasta 64 caracteres; sin *, ?, ~, =, &lt; ni &gt;. Ejemplo: T-001.",IF(COUNTIFS('Trades'!$A$9:$A$208,'Trades'!A159)&lt;&gt;1,"ID de operación duplicado",IF('Trades'!B159="","Indique el instrumento",IF(AND('Trades'!C159&lt;&gt;"LONG",'Trades'!C159&lt;&gt;"SHORT"),"Elija LONG o SHORT",IF(NOT(ISNUMBER('Trades'!D159)),"Introduzca una fecha y hora de apertura válidas",IF(OR('Trades'!D159&lt;1,'Trades'!D159&gt;2958465),"Introduzca una fecha y hora de apertura válidas",IF(NOT(ISNUMBER('Trades'!E159)),"Indique una cantidad inicial positiva",IF(OR('Trades'!E159&lt;=0,'Trades'!E159&gt;1000000,ROUND('Trades'!E159,8)&lt;&gt;'Trades'!E159),"Indique una cantidad inicial positiva",IF('Trades'!F159="","Indique la unidad de cantidad",IF(AND('Trades'!I159&lt;&gt;"OPEN",'Trades'!I159&lt;&gt;"CLOSED"),"Elija OPEN o CLOSED",IF(AND('Trades'!J159&lt;&gt;"NET",'Trades'!J159&lt;&gt;"GROSS"),"Elija NET o GROSS",IF(COUNTIFS('Exits'!$B$9:$B$608,'Trades'!A159,'Exits'!$G$9:$G$608,-1)&gt;0,"Revise las salidas vinculadas",IF(D159&gt;'Trades'!E159,"La cantidad cerrada supera la inicial",IF(AND('Trades'!I159="OPEN",D159='Trades'!E159),"OPEN contradice un saldo de cantidad nulo",IF('Trades'!I159="OPEN","",IF(O159=0,"Añada un cierre en Exits",IF(D159&lt;&gt;'Trades'!E159,"CLOSED requiere cerrar toda la cantidad",IF(AND('Trades'!J159="NET",NOT(ISNUMBER('Trades'!L159))),"Introduzca el neto conciliado de toda la posición",IF(AND('Trades'!J159="NET",'Trades'!K159&lt;&gt;"YES"),"Confirme que el neto abarca toda la posición",IF(IF('Trades'!J159="NET",IF('Trades'!M159="",FALSE,IF(NOT(ISNUMBER('Trades'!M159)),TRUE,OR('Trades'!M159&lt;0,'Trades'!M159&gt;1000000000,ROUND('Trades'!M159,2)&lt;&gt;'Trades'!M159))),FALSE),"Importes: hasta 2 decimales; valor absoluto de entrada ≤ 1.000.000.000.",IF(IF('Trades'!J159="NET",IF('Trades'!N159="",FALSE,IF(NOT(ISNUMBER('Trades'!N159)),TRUE,OR('Trades'!N159&lt;0,'Trades'!N159&gt;1000000000,ROUND('Trades'!N159,2)&lt;&gt;'Trades'!N159))),FALSE),"Importes: hasta 2 decimales; valor absoluto de entrada ≤ 1.000.000.000.",IF(IF('Trades'!J159="NET",IF('Trades'!O159="",FALSE,IF(NOT(ISNUMBER('Trades'!O159)),TRUE,OR(ABS('Trades'!O159)&gt;1000000000,ROUND('Trades'!O159,2)&lt;&gt;'Trades'!O159))),FALSE),"Importes: hasta 2 decimales; valor absoluto de entrada ≤ 1.000.000.000.",IF(AND('Trades'!J159="GROSS",NOT(ISNUMBER('Trades'!M159))),"Indique la comisión, incluso si es cero",IF(AND('Trades'!J159="GROSS",'Trades'!M159&lt;0),"La comisión no puede ser negativa",IF(AND('Trades'!J159="GROSS",NOT(ISNUMBER('Trades'!N159))),"Indique otros cargos, incluso si son cero",IF(AND('Trades'!J159="GROSS",'Trades'!N159&lt;0),"Los cargos no pueden ser negativos",IF(AND('Trades'!J159="GROSS",NOT(ISNUMBER('Trades'!O159))),"Indique la financiación con signo, incluido cero",IF(AND('Trades'!J159="GROSS",NOT(ISNUMBER(F159))),"Indique el P&amp;L bruto de cada salida",IF(IF('Trades'!J159="NET",OR(ABS('Trades'!L159)&gt;1000000000,ROUND('Trades'!L159,2)&lt;&gt;'Trades'!L159),FALSE),"Importes: hasta 2 decimales; valor absoluto de entrada ≤ 1.000.000.000.",IF(IF('Trades'!J159="GROSS",OR(ABS('Trades'!M159)&gt;1000000000,ABS('Trades'!N159)&gt;1000000000,ABS('Trades'!O159)&gt;1000000000,ROUND('Trades'!M159,2)&lt;&gt;'Trades'!M159,ROUND('Trades'!N159,2)&lt;&gt;'Trades'!N159,ROUND('Trades'!O159,2)&lt;&gt;'Trades'!O159),FALSE),"Importes: hasta 2 decimales; valor absoluto de entrada ≤ 1.000.000.000.",IF(AND('Trades'!G159&lt;&gt;"",OR(NOT(ISNUMBER('Trades'!G159)),'Trades'!G159&lt;=0)),"Indique un precio positivo o deje la celda vacía",IF(AND('Trades'!H159&lt;&gt;"",OR(NOT(ISNUMBER('Trades'!H159)),'Trades'!H159&lt;=0)),"Indique un precio positivo o deje la celda vacía","")))))))))))))))))))))))))))))))))))</x:f>
      </x:c>
      <x:c r="D159" s="31"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d",ROUND(SUMIFS('Exits'!$I$9:$I$608,'Exits'!$B$9:$B$608,'Trades'!A159),8)))</x:f>
      </x:c>
      <x:c r="E159" s="32"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d",IF(OR(O159=0,COUNTIFS('Exits'!$B$9:$B$608,'Trades'!A159,'Exits'!$G$9:$G$608,-1)&gt;0),"n/d",_xlfn.MAXIFS('Exits'!$C$9:$C$608,'Exits'!$B$9:$B$608,'Trades'!A159))))</x:f>
      </x:c>
      <x:c r="F159" s="30"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n/d",IF(AND(O159&gt;0,SUMIFS('Exits'!$J$9:$J$608,'Exits'!$B$9:$B$608,'Trades'!A159)=O159),ROUND(SUMIFS('Exits'!$F$9:$F$608,'Exits'!$B$9:$B$608,'Trades'!A159),2),"n/d")))</x:f>
      </x:c>
      <x:c r="G159" s="30" t="str">
        <x:f>IF(P159=0,"",IF(K159&lt;&gt;1,"n/d",IF('Trades'!J159="NET",'Trades'!L159,ROUND(F159-'Trades'!M159-'Trades'!N159+'Trades'!O159,2))))</x:f>
      </x:c>
      <x:c r="H159" s="31" t="str">
        <x:f>IF(P159=0,"",IF(N159=1,G159/'Trades'!P159,"n/d"))</x:f>
      </x:c>
      <x:c r="I159" s="33" t="str">
        <x:f>IF(P159=0,"",IF(K159&lt;&gt;1,"Posición sin completar",IF(NOT(ISNUMBER('Trades'!P159)),"Riesgo ausente o no válido: positivo, ≤ 1.000.000.000 y hasta 2 decimales.",IF(OR('Trades'!P159&lt;=0,'Trades'!P159&gt;1000000000,ROUND('Trades'!P159,2)&lt;&gt;'Trades'!P159),"Riesgo ausente o no válido: positivo, ≤ 1.000.000.000 y hasta 2 decimales.",IF(AND('Trades'!Q159&lt;&gt;"PRICE",'Trades'!Q159&lt;&gt;"ALL_IN"),"Elija PRICE o ALL_IN",IF('Trades'!Q159&lt;&gt;'Summary'!$K$4,"Otra base seleccionada","Registrado"))))))</x:f>
      </x:c>
      <x:c r="J159" s="33" t="str">
        <x:f>IF(P159=0,"",IF('Summary'!$H$6="Revise las fechas del filtro","Revise las fechas del filtro",IF(L159=1,"Incluida",IF(K159=1,"Fuera del período","No incluida"))))</x:f>
      </x:c>
      <x:c r="K159" s="29" t="n">
        <x:f>IF(P159=0,0,IF('Trades'!I159="UNSUPPORTED",4,IF(C159&lt;&gt;"",3,IF('Trades'!I159="OPEN",2,1))))</x:f>
        <x:v>0</x:v>
      </x:c>
      <x:c r="L159" s="29" t="n">
        <x:f>IF(OR(K159&lt;&gt;1,'Summary'!$H$6="Revise las fechas del filtro"),0,IF(AND(OR('Summary'!$B$6="",E159&gt;='Summary'!$B$6),OR('Summary'!$E$6="",E159&lt;'Summary'!$E$6+1)),1,0))</x:f>
        <x:v>0</x:v>
      </x:c>
      <x:c r="M159" s="29" t="n">
        <x:f>IF(AND(L159=1,N159=1,'Trades'!Q159='Summary'!$K$4),1,0)</x:f>
        <x:v>0</x:v>
      </x:c>
      <x:c r="N159" s="29" t="n">
        <x:f>IF(K159&lt;&gt;1,0,IF(NOT(ISNUMBER('Trades'!P159)),0,IF(AND('Trades'!P159&gt;0,'Trades'!P159&lt;=1000000000,ROUND('Trades'!P159,2)='Trades'!P159,OR('Trades'!Q159="PRICE",'Trades'!Q159="ALL_IN")),1,0)))</x:f>
        <x:v>0</x:v>
      </x:c>
      <x:c r="O159" s="29" t="n">
        <x:f>IF(P159=0,0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0,COUNTIFS('Exits'!$B$9:$B$608,'Trades'!A159,'Exits'!$K$9:$K$608,1)))</x:f>
        <x:v>0</x:v>
      </x:c>
      <x:c r="P159" s="29" t="n">
        <x:f>IF(COUNTA('Trades'!A159:I159,'Trades'!K159:T159)=0,0,1)</x:f>
        <x:v>0</x:v>
      </x:c>
    </x:row>
    <x:row r="160" ht="52" customHeight="1">
      <x:c r="A160" s="29" t="str">
        <x:f>IF(P160=0,"",IF('Trades'!A160="","[Trades "&amp;ROW()&amp;"]",'Trades'!A160))</x:f>
      </x:c>
      <x:c r="B160" s="33" t="str">
        <x:f>IF(K160=0,"",CHOOSE(K160,"Completa","Abierta","Incompleta / no válida","No admitida"))</x:f>
      </x:c>
      <x:c r="C160" s="33" t="str">
        <x:f>IF(P160=0,"",IF('Trades'!I160="UNSUPPORTED","No se admiten aumentos ni inversiones de posición",IF('Trades'!A160="","Introduzca el ID de operación",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ID: texto que empiece por A–Z, hasta 64 caracteres; sin *, ?, ~, =, &lt; ni &gt;. Ejemplo: T-001.",IF(COUNTIFS('Trades'!$A$9:$A$208,'Trades'!A160)&lt;&gt;1,"ID de operación duplicado",IF('Trades'!B160="","Indique el instrumento",IF(AND('Trades'!C160&lt;&gt;"LONG",'Trades'!C160&lt;&gt;"SHORT"),"Elija LONG o SHORT",IF(NOT(ISNUMBER('Trades'!D160)),"Introduzca una fecha y hora de apertura válidas",IF(OR('Trades'!D160&lt;1,'Trades'!D160&gt;2958465),"Introduzca una fecha y hora de apertura válidas",IF(NOT(ISNUMBER('Trades'!E160)),"Indique una cantidad inicial positiva",IF(OR('Trades'!E160&lt;=0,'Trades'!E160&gt;1000000,ROUND('Trades'!E160,8)&lt;&gt;'Trades'!E160),"Indique una cantidad inicial positiva",IF('Trades'!F160="","Indique la unidad de cantidad",IF(AND('Trades'!I160&lt;&gt;"OPEN",'Trades'!I160&lt;&gt;"CLOSED"),"Elija OPEN o CLOSED",IF(AND('Trades'!J160&lt;&gt;"NET",'Trades'!J160&lt;&gt;"GROSS"),"Elija NET o GROSS",IF(COUNTIFS('Exits'!$B$9:$B$608,'Trades'!A160,'Exits'!$G$9:$G$608,-1)&gt;0,"Revise las salidas vinculadas",IF(D160&gt;'Trades'!E160,"La cantidad cerrada supera la inicial",IF(AND('Trades'!I160="OPEN",D160='Trades'!E160),"OPEN contradice un saldo de cantidad nulo",IF('Trades'!I160="OPEN","",IF(O160=0,"Añada un cierre en Exits",IF(D160&lt;&gt;'Trades'!E160,"CLOSED requiere cerrar toda la cantidad",IF(AND('Trades'!J160="NET",NOT(ISNUMBER('Trades'!L160))),"Introduzca el neto conciliado de toda la posición",IF(AND('Trades'!J160="NET",'Trades'!K160&lt;&gt;"YES"),"Confirme que el neto abarca toda la posición",IF(IF('Trades'!J160="NET",IF('Trades'!M160="",FALSE,IF(NOT(ISNUMBER('Trades'!M160)),TRUE,OR('Trades'!M160&lt;0,'Trades'!M160&gt;1000000000,ROUND('Trades'!M160,2)&lt;&gt;'Trades'!M160))),FALSE),"Importes: hasta 2 decimales; valor absoluto de entrada ≤ 1.000.000.000.",IF(IF('Trades'!J160="NET",IF('Trades'!N160="",FALSE,IF(NOT(ISNUMBER('Trades'!N160)),TRUE,OR('Trades'!N160&lt;0,'Trades'!N160&gt;1000000000,ROUND('Trades'!N160,2)&lt;&gt;'Trades'!N160))),FALSE),"Importes: hasta 2 decimales; valor absoluto de entrada ≤ 1.000.000.000.",IF(IF('Trades'!J160="NET",IF('Trades'!O160="",FALSE,IF(NOT(ISNUMBER('Trades'!O160)),TRUE,OR(ABS('Trades'!O160)&gt;1000000000,ROUND('Trades'!O160,2)&lt;&gt;'Trades'!O160))),FALSE),"Importes: hasta 2 decimales; valor absoluto de entrada ≤ 1.000.000.000.",IF(AND('Trades'!J160="GROSS",NOT(ISNUMBER('Trades'!M160))),"Indique la comisión, incluso si es cero",IF(AND('Trades'!J160="GROSS",'Trades'!M160&lt;0),"La comisión no puede ser negativa",IF(AND('Trades'!J160="GROSS",NOT(ISNUMBER('Trades'!N160))),"Indique otros cargos, incluso si son cero",IF(AND('Trades'!J160="GROSS",'Trades'!N160&lt;0),"Los cargos no pueden ser negativos",IF(AND('Trades'!J160="GROSS",NOT(ISNUMBER('Trades'!O160))),"Indique la financiación con signo, incluido cero",IF(AND('Trades'!J160="GROSS",NOT(ISNUMBER(F160))),"Indique el P&amp;L bruto de cada salida",IF(IF('Trades'!J160="NET",OR(ABS('Trades'!L160)&gt;1000000000,ROUND('Trades'!L160,2)&lt;&gt;'Trades'!L160),FALSE),"Importes: hasta 2 decimales; valor absoluto de entrada ≤ 1.000.000.000.",IF(IF('Trades'!J160="GROSS",OR(ABS('Trades'!M160)&gt;1000000000,ABS('Trades'!N160)&gt;1000000000,ABS('Trades'!O160)&gt;1000000000,ROUND('Trades'!M160,2)&lt;&gt;'Trades'!M160,ROUND('Trades'!N160,2)&lt;&gt;'Trades'!N160,ROUND('Trades'!O160,2)&lt;&gt;'Trades'!O160),FALSE),"Importes: hasta 2 decimales; valor absoluto de entrada ≤ 1.000.000.000.",IF(AND('Trades'!G160&lt;&gt;"",OR(NOT(ISNUMBER('Trades'!G160)),'Trades'!G160&lt;=0)),"Indique un precio positivo o deje la celda vacía",IF(AND('Trades'!H160&lt;&gt;"",OR(NOT(ISNUMBER('Trades'!H160)),'Trades'!H160&lt;=0)),"Indique un precio positivo o deje la celda vacía","")))))))))))))))))))))))))))))))))))</x:f>
      </x:c>
      <x:c r="D160" s="31"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d",ROUND(SUMIFS('Exits'!$I$9:$I$608,'Exits'!$B$9:$B$608,'Trades'!A160),8)))</x:f>
      </x:c>
      <x:c r="E160" s="32"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d",IF(OR(O160=0,COUNTIFS('Exits'!$B$9:$B$608,'Trades'!A160,'Exits'!$G$9:$G$608,-1)&gt;0),"n/d",_xlfn.MAXIFS('Exits'!$C$9:$C$608,'Exits'!$B$9:$B$608,'Trades'!A160))))</x:f>
      </x:c>
      <x:c r="F160" s="30"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n/d",IF(AND(O160&gt;0,SUMIFS('Exits'!$J$9:$J$608,'Exits'!$B$9:$B$608,'Trades'!A160)=O160),ROUND(SUMIFS('Exits'!$F$9:$F$608,'Exits'!$B$9:$B$608,'Trades'!A160),2),"n/d")))</x:f>
      </x:c>
      <x:c r="G160" s="30" t="str">
        <x:f>IF(P160=0,"",IF(K160&lt;&gt;1,"n/d",IF('Trades'!J160="NET",'Trades'!L160,ROUND(F160-'Trades'!M160-'Trades'!N160+'Trades'!O160,2))))</x:f>
      </x:c>
      <x:c r="H160" s="31" t="str">
        <x:f>IF(P160=0,"",IF(N160=1,G160/'Trades'!P160,"n/d"))</x:f>
      </x:c>
      <x:c r="I160" s="33" t="str">
        <x:f>IF(P160=0,"",IF(K160&lt;&gt;1,"Posición sin completar",IF(NOT(ISNUMBER('Trades'!P160)),"Riesgo ausente o no válido: positivo, ≤ 1.000.000.000 y hasta 2 decimales.",IF(OR('Trades'!P160&lt;=0,'Trades'!P160&gt;1000000000,ROUND('Trades'!P160,2)&lt;&gt;'Trades'!P160),"Riesgo ausente o no válido: positivo, ≤ 1.000.000.000 y hasta 2 decimales.",IF(AND('Trades'!Q160&lt;&gt;"PRICE",'Trades'!Q160&lt;&gt;"ALL_IN"),"Elija PRICE o ALL_IN",IF('Trades'!Q160&lt;&gt;'Summary'!$K$4,"Otra base seleccionada","Registrado"))))))</x:f>
      </x:c>
      <x:c r="J160" s="33" t="str">
        <x:f>IF(P160=0,"",IF('Summary'!$H$6="Revise las fechas del filtro","Revise las fechas del filtro",IF(L160=1,"Incluida",IF(K160=1,"Fuera del período","No incluida"))))</x:f>
      </x:c>
      <x:c r="K160" s="29" t="n">
        <x:f>IF(P160=0,0,IF('Trades'!I160="UNSUPPORTED",4,IF(C160&lt;&gt;"",3,IF('Trades'!I160="OPEN",2,1))))</x:f>
        <x:v>0</x:v>
      </x:c>
      <x:c r="L160" s="29" t="n">
        <x:f>IF(OR(K160&lt;&gt;1,'Summary'!$H$6="Revise las fechas del filtro"),0,IF(AND(OR('Summary'!$B$6="",E160&gt;='Summary'!$B$6),OR('Summary'!$E$6="",E160&lt;'Summary'!$E$6+1)),1,0))</x:f>
        <x:v>0</x:v>
      </x:c>
      <x:c r="M160" s="29" t="n">
        <x:f>IF(AND(L160=1,N160=1,'Trades'!Q160='Summary'!$K$4),1,0)</x:f>
        <x:v>0</x:v>
      </x:c>
      <x:c r="N160" s="29" t="n">
        <x:f>IF(K160&lt;&gt;1,0,IF(NOT(ISNUMBER('Trades'!P160)),0,IF(AND('Trades'!P160&gt;0,'Trades'!P160&lt;=1000000000,ROUND('Trades'!P160,2)='Trades'!P160,OR('Trades'!Q160="PRICE",'Trades'!Q160="ALL_IN")),1,0)))</x:f>
        <x:v>0</x:v>
      </x:c>
      <x:c r="O160" s="29" t="n">
        <x:f>IF(P160=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0,COUNTIFS('Exits'!$B$9:$B$608,'Trades'!A160,'Exits'!$K$9:$K$608,1)))</x:f>
        <x:v>0</x:v>
      </x:c>
      <x:c r="P160" s="29" t="n">
        <x:f>IF(COUNTA('Trades'!A160:I160,'Trades'!K160:T160)=0,0,1)</x:f>
        <x:v>0</x:v>
      </x:c>
    </x:row>
    <x:row r="161" ht="52" customHeight="1">
      <x:c r="A161" s="29" t="str">
        <x:f>IF(P161=0,"",IF('Trades'!A161="","[Trades "&amp;ROW()&amp;"]",'Trades'!A161))</x:f>
      </x:c>
      <x:c r="B161" s="33" t="str">
        <x:f>IF(K161=0,"",CHOOSE(K161,"Completa","Abierta","Incompleta / no válida","No admitida"))</x:f>
      </x:c>
      <x:c r="C161" s="33" t="str">
        <x:f>IF(P161=0,"",IF('Trades'!I161="UNSUPPORTED","No se admiten aumentos ni inversiones de posición",IF('Trades'!A161="","Introduzca el ID de operación",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ID: texto que empiece por A–Z, hasta 64 caracteres; sin *, ?, ~, =, &lt; ni &gt;. Ejemplo: T-001.",IF(COUNTIFS('Trades'!$A$9:$A$208,'Trades'!A161)&lt;&gt;1,"ID de operación duplicado",IF('Trades'!B161="","Indique el instrumento",IF(AND('Trades'!C161&lt;&gt;"LONG",'Trades'!C161&lt;&gt;"SHORT"),"Elija LONG o SHORT",IF(NOT(ISNUMBER('Trades'!D161)),"Introduzca una fecha y hora de apertura válidas",IF(OR('Trades'!D161&lt;1,'Trades'!D161&gt;2958465),"Introduzca una fecha y hora de apertura válidas",IF(NOT(ISNUMBER('Trades'!E161)),"Indique una cantidad inicial positiva",IF(OR('Trades'!E161&lt;=0,'Trades'!E161&gt;1000000,ROUND('Trades'!E161,8)&lt;&gt;'Trades'!E161),"Indique una cantidad inicial positiva",IF('Trades'!F161="","Indique la unidad de cantidad",IF(AND('Trades'!I161&lt;&gt;"OPEN",'Trades'!I161&lt;&gt;"CLOSED"),"Elija OPEN o CLOSED",IF(AND('Trades'!J161&lt;&gt;"NET",'Trades'!J161&lt;&gt;"GROSS"),"Elija NET o GROSS",IF(COUNTIFS('Exits'!$B$9:$B$608,'Trades'!A161,'Exits'!$G$9:$G$608,-1)&gt;0,"Revise las salidas vinculadas",IF(D161&gt;'Trades'!E161,"La cantidad cerrada supera la inicial",IF(AND('Trades'!I161="OPEN",D161='Trades'!E161),"OPEN contradice un saldo de cantidad nulo",IF('Trades'!I161="OPEN","",IF(O161=0,"Añada un cierre en Exits",IF(D161&lt;&gt;'Trades'!E161,"CLOSED requiere cerrar toda la cantidad",IF(AND('Trades'!J161="NET",NOT(ISNUMBER('Trades'!L161))),"Introduzca el neto conciliado de toda la posición",IF(AND('Trades'!J161="NET",'Trades'!K161&lt;&gt;"YES"),"Confirme que el neto abarca toda la posición",IF(IF('Trades'!J161="NET",IF('Trades'!M161="",FALSE,IF(NOT(ISNUMBER('Trades'!M161)),TRUE,OR('Trades'!M161&lt;0,'Trades'!M161&gt;1000000000,ROUND('Trades'!M161,2)&lt;&gt;'Trades'!M161))),FALSE),"Importes: hasta 2 decimales; valor absoluto de entrada ≤ 1.000.000.000.",IF(IF('Trades'!J161="NET",IF('Trades'!N161="",FALSE,IF(NOT(ISNUMBER('Trades'!N161)),TRUE,OR('Trades'!N161&lt;0,'Trades'!N161&gt;1000000000,ROUND('Trades'!N161,2)&lt;&gt;'Trades'!N161))),FALSE),"Importes: hasta 2 decimales; valor absoluto de entrada ≤ 1.000.000.000.",IF(IF('Trades'!J161="NET",IF('Trades'!O161="",FALSE,IF(NOT(ISNUMBER('Trades'!O161)),TRUE,OR(ABS('Trades'!O161)&gt;1000000000,ROUND('Trades'!O161,2)&lt;&gt;'Trades'!O161))),FALSE),"Importes: hasta 2 decimales; valor absoluto de entrada ≤ 1.000.000.000.",IF(AND('Trades'!J161="GROSS",NOT(ISNUMBER('Trades'!M161))),"Indique la comisión, incluso si es cero",IF(AND('Trades'!J161="GROSS",'Trades'!M161&lt;0),"La comisión no puede ser negativa",IF(AND('Trades'!J161="GROSS",NOT(ISNUMBER('Trades'!N161))),"Indique otros cargos, incluso si son cero",IF(AND('Trades'!J161="GROSS",'Trades'!N161&lt;0),"Los cargos no pueden ser negativos",IF(AND('Trades'!J161="GROSS",NOT(ISNUMBER('Trades'!O161))),"Indique la financiación con signo, incluido cero",IF(AND('Trades'!J161="GROSS",NOT(ISNUMBER(F161))),"Indique el P&amp;L bruto de cada salida",IF(IF('Trades'!J161="NET",OR(ABS('Trades'!L161)&gt;1000000000,ROUND('Trades'!L161,2)&lt;&gt;'Trades'!L161),FALSE),"Importes: hasta 2 decimales; valor absoluto de entrada ≤ 1.000.000.000.",IF(IF('Trades'!J161="GROSS",OR(ABS('Trades'!M161)&gt;1000000000,ABS('Trades'!N161)&gt;1000000000,ABS('Trades'!O161)&gt;1000000000,ROUND('Trades'!M161,2)&lt;&gt;'Trades'!M161,ROUND('Trades'!N161,2)&lt;&gt;'Trades'!N161,ROUND('Trades'!O161,2)&lt;&gt;'Trades'!O161),FALSE),"Importes: hasta 2 decimales; valor absoluto de entrada ≤ 1.000.000.000.",IF(AND('Trades'!G161&lt;&gt;"",OR(NOT(ISNUMBER('Trades'!G161)),'Trades'!G161&lt;=0)),"Indique un precio positivo o deje la celda vacía",IF(AND('Trades'!H161&lt;&gt;"",OR(NOT(ISNUMBER('Trades'!H161)),'Trades'!H161&lt;=0)),"Indique un precio positivo o deje la celda vacía","")))))))))))))))))))))))))))))))))))</x:f>
      </x:c>
      <x:c r="D161" s="31"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d",ROUND(SUMIFS('Exits'!$I$9:$I$608,'Exits'!$B$9:$B$608,'Trades'!A161),8)))</x:f>
      </x:c>
      <x:c r="E161" s="32"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d",IF(OR(O161=0,COUNTIFS('Exits'!$B$9:$B$608,'Trades'!A161,'Exits'!$G$9:$G$608,-1)&gt;0),"n/d",_xlfn.MAXIFS('Exits'!$C$9:$C$608,'Exits'!$B$9:$B$608,'Trades'!A161))))</x:f>
      </x:c>
      <x:c r="F161" s="30"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n/d",IF(AND(O161&gt;0,SUMIFS('Exits'!$J$9:$J$608,'Exits'!$B$9:$B$608,'Trades'!A161)=O161),ROUND(SUMIFS('Exits'!$F$9:$F$608,'Exits'!$B$9:$B$608,'Trades'!A161),2),"n/d")))</x:f>
      </x:c>
      <x:c r="G161" s="30" t="str">
        <x:f>IF(P161=0,"",IF(K161&lt;&gt;1,"n/d",IF('Trades'!J161="NET",'Trades'!L161,ROUND(F161-'Trades'!M161-'Trades'!N161+'Trades'!O161,2))))</x:f>
      </x:c>
      <x:c r="H161" s="31" t="str">
        <x:f>IF(P161=0,"",IF(N161=1,G161/'Trades'!P161,"n/d"))</x:f>
      </x:c>
      <x:c r="I161" s="33" t="str">
        <x:f>IF(P161=0,"",IF(K161&lt;&gt;1,"Posición sin completar",IF(NOT(ISNUMBER('Trades'!P161)),"Riesgo ausente o no válido: positivo, ≤ 1.000.000.000 y hasta 2 decimales.",IF(OR('Trades'!P161&lt;=0,'Trades'!P161&gt;1000000000,ROUND('Trades'!P161,2)&lt;&gt;'Trades'!P161),"Riesgo ausente o no válido: positivo, ≤ 1.000.000.000 y hasta 2 decimales.",IF(AND('Trades'!Q161&lt;&gt;"PRICE",'Trades'!Q161&lt;&gt;"ALL_IN"),"Elija PRICE o ALL_IN",IF('Trades'!Q161&lt;&gt;'Summary'!$K$4,"Otra base seleccionada","Registrado"))))))</x:f>
      </x:c>
      <x:c r="J161" s="33" t="str">
        <x:f>IF(P161=0,"",IF('Summary'!$H$6="Revise las fechas del filtro","Revise las fechas del filtro",IF(L161=1,"Incluida",IF(K161=1,"Fuera del período","No incluida"))))</x:f>
      </x:c>
      <x:c r="K161" s="29" t="n">
        <x:f>IF(P161=0,0,IF('Trades'!I161="UNSUPPORTED",4,IF(C161&lt;&gt;"",3,IF('Trades'!I161="OPEN",2,1))))</x:f>
        <x:v>0</x:v>
      </x:c>
      <x:c r="L161" s="29" t="n">
        <x:f>IF(OR(K161&lt;&gt;1,'Summary'!$H$6="Revise las fechas del filtro"),0,IF(AND(OR('Summary'!$B$6="",E161&gt;='Summary'!$B$6),OR('Summary'!$E$6="",E161&lt;'Summary'!$E$6+1)),1,0))</x:f>
        <x:v>0</x:v>
      </x:c>
      <x:c r="M161" s="29" t="n">
        <x:f>IF(AND(L161=1,N161=1,'Trades'!Q161='Summary'!$K$4),1,0)</x:f>
        <x:v>0</x:v>
      </x:c>
      <x:c r="N161" s="29" t="n">
        <x:f>IF(K161&lt;&gt;1,0,IF(NOT(ISNUMBER('Trades'!P161)),0,IF(AND('Trades'!P161&gt;0,'Trades'!P161&lt;=1000000000,ROUND('Trades'!P161,2)='Trades'!P161,OR('Trades'!Q161="PRICE",'Trades'!Q161="ALL_IN")),1,0)))</x:f>
        <x:v>0</x:v>
      </x:c>
      <x:c r="O161" s="29" t="n">
        <x:f>IF(P161=0,0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0,COUNTIFS('Exits'!$B$9:$B$608,'Trades'!A161,'Exits'!$K$9:$K$608,1)))</x:f>
        <x:v>0</x:v>
      </x:c>
      <x:c r="P161" s="29" t="n">
        <x:f>IF(COUNTA('Trades'!A161:I161,'Trades'!K161:T161)=0,0,1)</x:f>
        <x:v>0</x:v>
      </x:c>
    </x:row>
    <x:row r="162" ht="52" customHeight="1">
      <x:c r="A162" s="29" t="str">
        <x:f>IF(P162=0,"",IF('Trades'!A162="","[Trades "&amp;ROW()&amp;"]",'Trades'!A162))</x:f>
      </x:c>
      <x:c r="B162" s="33" t="str">
        <x:f>IF(K162=0,"",CHOOSE(K162,"Completa","Abierta","Incompleta / no válida","No admitida"))</x:f>
      </x:c>
      <x:c r="C162" s="33" t="str">
        <x:f>IF(P162=0,"",IF('Trades'!I162="UNSUPPORTED","No se admiten aumentos ni inversiones de posición",IF('Trades'!A162="","Introduzca el ID de operación",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ID: texto que empiece por A–Z, hasta 64 caracteres; sin *, ?, ~, =, &lt; ni &gt;. Ejemplo: T-001.",IF(COUNTIFS('Trades'!$A$9:$A$208,'Trades'!A162)&lt;&gt;1,"ID de operación duplicado",IF('Trades'!B162="","Indique el instrumento",IF(AND('Trades'!C162&lt;&gt;"LONG",'Trades'!C162&lt;&gt;"SHORT"),"Elija LONG o SHORT",IF(NOT(ISNUMBER('Trades'!D162)),"Introduzca una fecha y hora de apertura válidas",IF(OR('Trades'!D162&lt;1,'Trades'!D162&gt;2958465),"Introduzca una fecha y hora de apertura válidas",IF(NOT(ISNUMBER('Trades'!E162)),"Indique una cantidad inicial positiva",IF(OR('Trades'!E162&lt;=0,'Trades'!E162&gt;1000000,ROUND('Trades'!E162,8)&lt;&gt;'Trades'!E162),"Indique una cantidad inicial positiva",IF('Trades'!F162="","Indique la unidad de cantidad",IF(AND('Trades'!I162&lt;&gt;"OPEN",'Trades'!I162&lt;&gt;"CLOSED"),"Elija OPEN o CLOSED",IF(AND('Trades'!J162&lt;&gt;"NET",'Trades'!J162&lt;&gt;"GROSS"),"Elija NET o GROSS",IF(COUNTIFS('Exits'!$B$9:$B$608,'Trades'!A162,'Exits'!$G$9:$G$608,-1)&gt;0,"Revise las salidas vinculadas",IF(D162&gt;'Trades'!E162,"La cantidad cerrada supera la inicial",IF(AND('Trades'!I162="OPEN",D162='Trades'!E162),"OPEN contradice un saldo de cantidad nulo",IF('Trades'!I162="OPEN","",IF(O162=0,"Añada un cierre en Exits",IF(D162&lt;&gt;'Trades'!E162,"CLOSED requiere cerrar toda la cantidad",IF(AND('Trades'!J162="NET",NOT(ISNUMBER('Trades'!L162))),"Introduzca el neto conciliado de toda la posición",IF(AND('Trades'!J162="NET",'Trades'!K162&lt;&gt;"YES"),"Confirme que el neto abarca toda la posición",IF(IF('Trades'!J162="NET",IF('Trades'!M162="",FALSE,IF(NOT(ISNUMBER('Trades'!M162)),TRUE,OR('Trades'!M162&lt;0,'Trades'!M162&gt;1000000000,ROUND('Trades'!M162,2)&lt;&gt;'Trades'!M162))),FALSE),"Importes: hasta 2 decimales; valor absoluto de entrada ≤ 1.000.000.000.",IF(IF('Trades'!J162="NET",IF('Trades'!N162="",FALSE,IF(NOT(ISNUMBER('Trades'!N162)),TRUE,OR('Trades'!N162&lt;0,'Trades'!N162&gt;1000000000,ROUND('Trades'!N162,2)&lt;&gt;'Trades'!N162))),FALSE),"Importes: hasta 2 decimales; valor absoluto de entrada ≤ 1.000.000.000.",IF(IF('Trades'!J162="NET",IF('Trades'!O162="",FALSE,IF(NOT(ISNUMBER('Trades'!O162)),TRUE,OR(ABS('Trades'!O162)&gt;1000000000,ROUND('Trades'!O162,2)&lt;&gt;'Trades'!O162))),FALSE),"Importes: hasta 2 decimales; valor absoluto de entrada ≤ 1.000.000.000.",IF(AND('Trades'!J162="GROSS",NOT(ISNUMBER('Trades'!M162))),"Indique la comisión, incluso si es cero",IF(AND('Trades'!J162="GROSS",'Trades'!M162&lt;0),"La comisión no puede ser negativa",IF(AND('Trades'!J162="GROSS",NOT(ISNUMBER('Trades'!N162))),"Indique otros cargos, incluso si son cero",IF(AND('Trades'!J162="GROSS",'Trades'!N162&lt;0),"Los cargos no pueden ser negativos",IF(AND('Trades'!J162="GROSS",NOT(ISNUMBER('Trades'!O162))),"Indique la financiación con signo, incluido cero",IF(AND('Trades'!J162="GROSS",NOT(ISNUMBER(F162))),"Indique el P&amp;L bruto de cada salida",IF(IF('Trades'!J162="NET",OR(ABS('Trades'!L162)&gt;1000000000,ROUND('Trades'!L162,2)&lt;&gt;'Trades'!L162),FALSE),"Importes: hasta 2 decimales; valor absoluto de entrada ≤ 1.000.000.000.",IF(IF('Trades'!J162="GROSS",OR(ABS('Trades'!M162)&gt;1000000000,ABS('Trades'!N162)&gt;1000000000,ABS('Trades'!O162)&gt;1000000000,ROUND('Trades'!M162,2)&lt;&gt;'Trades'!M162,ROUND('Trades'!N162,2)&lt;&gt;'Trades'!N162,ROUND('Trades'!O162,2)&lt;&gt;'Trades'!O162),FALSE),"Importes: hasta 2 decimales; valor absoluto de entrada ≤ 1.000.000.000.",IF(AND('Trades'!G162&lt;&gt;"",OR(NOT(ISNUMBER('Trades'!G162)),'Trades'!G162&lt;=0)),"Indique un precio positivo o deje la celda vacía",IF(AND('Trades'!H162&lt;&gt;"",OR(NOT(ISNUMBER('Trades'!H162)),'Trades'!H162&lt;=0)),"Indique un precio positivo o deje la celda vacía","")))))))))))))))))))))))))))))))))))</x:f>
      </x:c>
      <x:c r="D162" s="31"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d",ROUND(SUMIFS('Exits'!$I$9:$I$608,'Exits'!$B$9:$B$608,'Trades'!A162),8)))</x:f>
      </x:c>
      <x:c r="E162" s="32"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d",IF(OR(O162=0,COUNTIFS('Exits'!$B$9:$B$608,'Trades'!A162,'Exits'!$G$9:$G$608,-1)&gt;0),"n/d",_xlfn.MAXIFS('Exits'!$C$9:$C$608,'Exits'!$B$9:$B$608,'Trades'!A162))))</x:f>
      </x:c>
      <x:c r="F162" s="30"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n/d",IF(AND(O162&gt;0,SUMIFS('Exits'!$J$9:$J$608,'Exits'!$B$9:$B$608,'Trades'!A162)=O162),ROUND(SUMIFS('Exits'!$F$9:$F$608,'Exits'!$B$9:$B$608,'Trades'!A162),2),"n/d")))</x:f>
      </x:c>
      <x:c r="G162" s="30" t="str">
        <x:f>IF(P162=0,"",IF(K162&lt;&gt;1,"n/d",IF('Trades'!J162="NET",'Trades'!L162,ROUND(F162-'Trades'!M162-'Trades'!N162+'Trades'!O162,2))))</x:f>
      </x:c>
      <x:c r="H162" s="31" t="str">
        <x:f>IF(P162=0,"",IF(N162=1,G162/'Trades'!P162,"n/d"))</x:f>
      </x:c>
      <x:c r="I162" s="33" t="str">
        <x:f>IF(P162=0,"",IF(K162&lt;&gt;1,"Posición sin completar",IF(NOT(ISNUMBER('Trades'!P162)),"Riesgo ausente o no válido: positivo, ≤ 1.000.000.000 y hasta 2 decimales.",IF(OR('Trades'!P162&lt;=0,'Trades'!P162&gt;1000000000,ROUND('Trades'!P162,2)&lt;&gt;'Trades'!P162),"Riesgo ausente o no válido: positivo, ≤ 1.000.000.000 y hasta 2 decimales.",IF(AND('Trades'!Q162&lt;&gt;"PRICE",'Trades'!Q162&lt;&gt;"ALL_IN"),"Elija PRICE o ALL_IN",IF('Trades'!Q162&lt;&gt;'Summary'!$K$4,"Otra base seleccionada","Registrado"))))))</x:f>
      </x:c>
      <x:c r="J162" s="33" t="str">
        <x:f>IF(P162=0,"",IF('Summary'!$H$6="Revise las fechas del filtro","Revise las fechas del filtro",IF(L162=1,"Incluida",IF(K162=1,"Fuera del período","No incluida"))))</x:f>
      </x:c>
      <x:c r="K162" s="29" t="n">
        <x:f>IF(P162=0,0,IF('Trades'!I162="UNSUPPORTED",4,IF(C162&lt;&gt;"",3,IF('Trades'!I162="OPEN",2,1))))</x:f>
        <x:v>0</x:v>
      </x:c>
      <x:c r="L162" s="29" t="n">
        <x:f>IF(OR(K162&lt;&gt;1,'Summary'!$H$6="Revise las fechas del filtro"),0,IF(AND(OR('Summary'!$B$6="",E162&gt;='Summary'!$B$6),OR('Summary'!$E$6="",E162&lt;'Summary'!$E$6+1)),1,0))</x:f>
        <x:v>0</x:v>
      </x:c>
      <x:c r="M162" s="29" t="n">
        <x:f>IF(AND(L162=1,N162=1,'Trades'!Q162='Summary'!$K$4),1,0)</x:f>
        <x:v>0</x:v>
      </x:c>
      <x:c r="N162" s="29" t="n">
        <x:f>IF(K162&lt;&gt;1,0,IF(NOT(ISNUMBER('Trades'!P162)),0,IF(AND('Trades'!P162&gt;0,'Trades'!P162&lt;=1000000000,ROUND('Trades'!P162,2)='Trades'!P162,OR('Trades'!Q162="PRICE",'Trades'!Q162="ALL_IN")),1,0)))</x:f>
        <x:v>0</x:v>
      </x:c>
      <x:c r="O162" s="29" t="n">
        <x:f>IF(P162=0,0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0,COUNTIFS('Exits'!$B$9:$B$608,'Trades'!A162,'Exits'!$K$9:$K$608,1)))</x:f>
        <x:v>0</x:v>
      </x:c>
      <x:c r="P162" s="29" t="n">
        <x:f>IF(COUNTA('Trades'!A162:I162,'Trades'!K162:T162)=0,0,1)</x:f>
        <x:v>0</x:v>
      </x:c>
    </x:row>
    <x:row r="163" ht="52" customHeight="1">
      <x:c r="A163" s="29" t="str">
        <x:f>IF(P163=0,"",IF('Trades'!A163="","[Trades "&amp;ROW()&amp;"]",'Trades'!A163))</x:f>
      </x:c>
      <x:c r="B163" s="33" t="str">
        <x:f>IF(K163=0,"",CHOOSE(K163,"Completa","Abierta","Incompleta / no válida","No admitida"))</x:f>
      </x:c>
      <x:c r="C163" s="33" t="str">
        <x:f>IF(P163=0,"",IF('Trades'!I163="UNSUPPORTED","No se admiten aumentos ni inversiones de posición",IF('Trades'!A163="","Introduzca el ID de operación",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ID: texto que empiece por A–Z, hasta 64 caracteres; sin *, ?, ~, =, &lt; ni &gt;. Ejemplo: T-001.",IF(COUNTIFS('Trades'!$A$9:$A$208,'Trades'!A163)&lt;&gt;1,"ID de operación duplicado",IF('Trades'!B163="","Indique el instrumento",IF(AND('Trades'!C163&lt;&gt;"LONG",'Trades'!C163&lt;&gt;"SHORT"),"Elija LONG o SHORT",IF(NOT(ISNUMBER('Trades'!D163)),"Introduzca una fecha y hora de apertura válidas",IF(OR('Trades'!D163&lt;1,'Trades'!D163&gt;2958465),"Introduzca una fecha y hora de apertura válidas",IF(NOT(ISNUMBER('Trades'!E163)),"Indique una cantidad inicial positiva",IF(OR('Trades'!E163&lt;=0,'Trades'!E163&gt;1000000,ROUND('Trades'!E163,8)&lt;&gt;'Trades'!E163),"Indique una cantidad inicial positiva",IF('Trades'!F163="","Indique la unidad de cantidad",IF(AND('Trades'!I163&lt;&gt;"OPEN",'Trades'!I163&lt;&gt;"CLOSED"),"Elija OPEN o CLOSED",IF(AND('Trades'!J163&lt;&gt;"NET",'Trades'!J163&lt;&gt;"GROSS"),"Elija NET o GROSS",IF(COUNTIFS('Exits'!$B$9:$B$608,'Trades'!A163,'Exits'!$G$9:$G$608,-1)&gt;0,"Revise las salidas vinculadas",IF(D163&gt;'Trades'!E163,"La cantidad cerrada supera la inicial",IF(AND('Trades'!I163="OPEN",D163='Trades'!E163),"OPEN contradice un saldo de cantidad nulo",IF('Trades'!I163="OPEN","",IF(O163=0,"Añada un cierre en Exits",IF(D163&lt;&gt;'Trades'!E163,"CLOSED requiere cerrar toda la cantidad",IF(AND('Trades'!J163="NET",NOT(ISNUMBER('Trades'!L163))),"Introduzca el neto conciliado de toda la posición",IF(AND('Trades'!J163="NET",'Trades'!K163&lt;&gt;"YES"),"Confirme que el neto abarca toda la posición",IF(IF('Trades'!J163="NET",IF('Trades'!M163="",FALSE,IF(NOT(ISNUMBER('Trades'!M163)),TRUE,OR('Trades'!M163&lt;0,'Trades'!M163&gt;1000000000,ROUND('Trades'!M163,2)&lt;&gt;'Trades'!M163))),FALSE),"Importes: hasta 2 decimales; valor absoluto de entrada ≤ 1.000.000.000.",IF(IF('Trades'!J163="NET",IF('Trades'!N163="",FALSE,IF(NOT(ISNUMBER('Trades'!N163)),TRUE,OR('Trades'!N163&lt;0,'Trades'!N163&gt;1000000000,ROUND('Trades'!N163,2)&lt;&gt;'Trades'!N163))),FALSE),"Importes: hasta 2 decimales; valor absoluto de entrada ≤ 1.000.000.000.",IF(IF('Trades'!J163="NET",IF('Trades'!O163="",FALSE,IF(NOT(ISNUMBER('Trades'!O163)),TRUE,OR(ABS('Trades'!O163)&gt;1000000000,ROUND('Trades'!O163,2)&lt;&gt;'Trades'!O163))),FALSE),"Importes: hasta 2 decimales; valor absoluto de entrada ≤ 1.000.000.000.",IF(AND('Trades'!J163="GROSS",NOT(ISNUMBER('Trades'!M163))),"Indique la comisión, incluso si es cero",IF(AND('Trades'!J163="GROSS",'Trades'!M163&lt;0),"La comisión no puede ser negativa",IF(AND('Trades'!J163="GROSS",NOT(ISNUMBER('Trades'!N163))),"Indique otros cargos, incluso si son cero",IF(AND('Trades'!J163="GROSS",'Trades'!N163&lt;0),"Los cargos no pueden ser negativos",IF(AND('Trades'!J163="GROSS",NOT(ISNUMBER('Trades'!O163))),"Indique la financiación con signo, incluido cero",IF(AND('Trades'!J163="GROSS",NOT(ISNUMBER(F163))),"Indique el P&amp;L bruto de cada salida",IF(IF('Trades'!J163="NET",OR(ABS('Trades'!L163)&gt;1000000000,ROUND('Trades'!L163,2)&lt;&gt;'Trades'!L163),FALSE),"Importes: hasta 2 decimales; valor absoluto de entrada ≤ 1.000.000.000.",IF(IF('Trades'!J163="GROSS",OR(ABS('Trades'!M163)&gt;1000000000,ABS('Trades'!N163)&gt;1000000000,ABS('Trades'!O163)&gt;1000000000,ROUND('Trades'!M163,2)&lt;&gt;'Trades'!M163,ROUND('Trades'!N163,2)&lt;&gt;'Trades'!N163,ROUND('Trades'!O163,2)&lt;&gt;'Trades'!O163),FALSE),"Importes: hasta 2 decimales; valor absoluto de entrada ≤ 1.000.000.000.",IF(AND('Trades'!G163&lt;&gt;"",OR(NOT(ISNUMBER('Trades'!G163)),'Trades'!G163&lt;=0)),"Indique un precio positivo o deje la celda vacía",IF(AND('Trades'!H163&lt;&gt;"",OR(NOT(ISNUMBER('Trades'!H163)),'Trades'!H163&lt;=0)),"Indique un precio positivo o deje la celda vacía","")))))))))))))))))))))))))))))))))))</x:f>
      </x:c>
      <x:c r="D163" s="31"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d",ROUND(SUMIFS('Exits'!$I$9:$I$608,'Exits'!$B$9:$B$608,'Trades'!A163),8)))</x:f>
      </x:c>
      <x:c r="E163" s="32"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d",IF(OR(O163=0,COUNTIFS('Exits'!$B$9:$B$608,'Trades'!A163,'Exits'!$G$9:$G$608,-1)&gt;0),"n/d",_xlfn.MAXIFS('Exits'!$C$9:$C$608,'Exits'!$B$9:$B$608,'Trades'!A163))))</x:f>
      </x:c>
      <x:c r="F163" s="30"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n/d",IF(AND(O163&gt;0,SUMIFS('Exits'!$J$9:$J$608,'Exits'!$B$9:$B$608,'Trades'!A163)=O163),ROUND(SUMIFS('Exits'!$F$9:$F$608,'Exits'!$B$9:$B$608,'Trades'!A163),2),"n/d")))</x:f>
      </x:c>
      <x:c r="G163" s="30" t="str">
        <x:f>IF(P163=0,"",IF(K163&lt;&gt;1,"n/d",IF('Trades'!J163="NET",'Trades'!L163,ROUND(F163-'Trades'!M163-'Trades'!N163+'Trades'!O163,2))))</x:f>
      </x:c>
      <x:c r="H163" s="31" t="str">
        <x:f>IF(P163=0,"",IF(N163=1,G163/'Trades'!P163,"n/d"))</x:f>
      </x:c>
      <x:c r="I163" s="33" t="str">
        <x:f>IF(P163=0,"",IF(K163&lt;&gt;1,"Posición sin completar",IF(NOT(ISNUMBER('Trades'!P163)),"Riesgo ausente o no válido: positivo, ≤ 1.000.000.000 y hasta 2 decimales.",IF(OR('Trades'!P163&lt;=0,'Trades'!P163&gt;1000000000,ROUND('Trades'!P163,2)&lt;&gt;'Trades'!P163),"Riesgo ausente o no válido: positivo, ≤ 1.000.000.000 y hasta 2 decimales.",IF(AND('Trades'!Q163&lt;&gt;"PRICE",'Trades'!Q163&lt;&gt;"ALL_IN"),"Elija PRICE o ALL_IN",IF('Trades'!Q163&lt;&gt;'Summary'!$K$4,"Otra base seleccionada","Registrado"))))))</x:f>
      </x:c>
      <x:c r="J163" s="33" t="str">
        <x:f>IF(P163=0,"",IF('Summary'!$H$6="Revise las fechas del filtro","Revise las fechas del filtro",IF(L163=1,"Incluida",IF(K163=1,"Fuera del período","No incluida"))))</x:f>
      </x:c>
      <x:c r="K163" s="29" t="n">
        <x:f>IF(P163=0,0,IF('Trades'!I163="UNSUPPORTED",4,IF(C163&lt;&gt;"",3,IF('Trades'!I163="OPEN",2,1))))</x:f>
        <x:v>0</x:v>
      </x:c>
      <x:c r="L163" s="29" t="n">
        <x:f>IF(OR(K163&lt;&gt;1,'Summary'!$H$6="Revise las fechas del filtro"),0,IF(AND(OR('Summary'!$B$6="",E163&gt;='Summary'!$B$6),OR('Summary'!$E$6="",E163&lt;'Summary'!$E$6+1)),1,0))</x:f>
        <x:v>0</x:v>
      </x:c>
      <x:c r="M163" s="29" t="n">
        <x:f>IF(AND(L163=1,N163=1,'Trades'!Q163='Summary'!$K$4),1,0)</x:f>
        <x:v>0</x:v>
      </x:c>
      <x:c r="N163" s="29" t="n">
        <x:f>IF(K163&lt;&gt;1,0,IF(NOT(ISNUMBER('Trades'!P163)),0,IF(AND('Trades'!P163&gt;0,'Trades'!P163&lt;=1000000000,ROUND('Trades'!P163,2)='Trades'!P163,OR('Trades'!Q163="PRICE",'Trades'!Q163="ALL_IN")),1,0)))</x:f>
        <x:v>0</x:v>
      </x:c>
      <x:c r="O163" s="29" t="n">
        <x:f>IF(P163=0,0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0,COUNTIFS('Exits'!$B$9:$B$608,'Trades'!A163,'Exits'!$K$9:$K$608,1)))</x:f>
        <x:v>0</x:v>
      </x:c>
      <x:c r="P163" s="29" t="n">
        <x:f>IF(COUNTA('Trades'!A163:I163,'Trades'!K163:T163)=0,0,1)</x:f>
        <x:v>0</x:v>
      </x:c>
    </x:row>
    <x:row r="164" ht="52" customHeight="1">
      <x:c r="A164" s="29" t="str">
        <x:f>IF(P164=0,"",IF('Trades'!A164="","[Trades "&amp;ROW()&amp;"]",'Trades'!A164))</x:f>
      </x:c>
      <x:c r="B164" s="33" t="str">
        <x:f>IF(K164=0,"",CHOOSE(K164,"Completa","Abierta","Incompleta / no válida","No admitida"))</x:f>
      </x:c>
      <x:c r="C164" s="33" t="str">
        <x:f>IF(P164=0,"",IF('Trades'!I164="UNSUPPORTED","No se admiten aumentos ni inversiones de posición",IF('Trades'!A164="","Introduzca el ID de operación",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ID: texto que empiece por A–Z, hasta 64 caracteres; sin *, ?, ~, =, &lt; ni &gt;. Ejemplo: T-001.",IF(COUNTIFS('Trades'!$A$9:$A$208,'Trades'!A164)&lt;&gt;1,"ID de operación duplicado",IF('Trades'!B164="","Indique el instrumento",IF(AND('Trades'!C164&lt;&gt;"LONG",'Trades'!C164&lt;&gt;"SHORT"),"Elija LONG o SHORT",IF(NOT(ISNUMBER('Trades'!D164)),"Introduzca una fecha y hora de apertura válidas",IF(OR('Trades'!D164&lt;1,'Trades'!D164&gt;2958465),"Introduzca una fecha y hora de apertura válidas",IF(NOT(ISNUMBER('Trades'!E164)),"Indique una cantidad inicial positiva",IF(OR('Trades'!E164&lt;=0,'Trades'!E164&gt;1000000,ROUND('Trades'!E164,8)&lt;&gt;'Trades'!E164),"Indique una cantidad inicial positiva",IF('Trades'!F164="","Indique la unidad de cantidad",IF(AND('Trades'!I164&lt;&gt;"OPEN",'Trades'!I164&lt;&gt;"CLOSED"),"Elija OPEN o CLOSED",IF(AND('Trades'!J164&lt;&gt;"NET",'Trades'!J164&lt;&gt;"GROSS"),"Elija NET o GROSS",IF(COUNTIFS('Exits'!$B$9:$B$608,'Trades'!A164,'Exits'!$G$9:$G$608,-1)&gt;0,"Revise las salidas vinculadas",IF(D164&gt;'Trades'!E164,"La cantidad cerrada supera la inicial",IF(AND('Trades'!I164="OPEN",D164='Trades'!E164),"OPEN contradice un saldo de cantidad nulo",IF('Trades'!I164="OPEN","",IF(O164=0,"Añada un cierre en Exits",IF(D164&lt;&gt;'Trades'!E164,"CLOSED requiere cerrar toda la cantidad",IF(AND('Trades'!J164="NET",NOT(ISNUMBER('Trades'!L164))),"Introduzca el neto conciliado de toda la posición",IF(AND('Trades'!J164="NET",'Trades'!K164&lt;&gt;"YES"),"Confirme que el neto abarca toda la posición",IF(IF('Trades'!J164="NET",IF('Trades'!M164="",FALSE,IF(NOT(ISNUMBER('Trades'!M164)),TRUE,OR('Trades'!M164&lt;0,'Trades'!M164&gt;1000000000,ROUND('Trades'!M164,2)&lt;&gt;'Trades'!M164))),FALSE),"Importes: hasta 2 decimales; valor absoluto de entrada ≤ 1.000.000.000.",IF(IF('Trades'!J164="NET",IF('Trades'!N164="",FALSE,IF(NOT(ISNUMBER('Trades'!N164)),TRUE,OR('Trades'!N164&lt;0,'Trades'!N164&gt;1000000000,ROUND('Trades'!N164,2)&lt;&gt;'Trades'!N164))),FALSE),"Importes: hasta 2 decimales; valor absoluto de entrada ≤ 1.000.000.000.",IF(IF('Trades'!J164="NET",IF('Trades'!O164="",FALSE,IF(NOT(ISNUMBER('Trades'!O164)),TRUE,OR(ABS('Trades'!O164)&gt;1000000000,ROUND('Trades'!O164,2)&lt;&gt;'Trades'!O164))),FALSE),"Importes: hasta 2 decimales; valor absoluto de entrada ≤ 1.000.000.000.",IF(AND('Trades'!J164="GROSS",NOT(ISNUMBER('Trades'!M164))),"Indique la comisión, incluso si es cero",IF(AND('Trades'!J164="GROSS",'Trades'!M164&lt;0),"La comisión no puede ser negativa",IF(AND('Trades'!J164="GROSS",NOT(ISNUMBER('Trades'!N164))),"Indique otros cargos, incluso si son cero",IF(AND('Trades'!J164="GROSS",'Trades'!N164&lt;0),"Los cargos no pueden ser negativos",IF(AND('Trades'!J164="GROSS",NOT(ISNUMBER('Trades'!O164))),"Indique la financiación con signo, incluido cero",IF(AND('Trades'!J164="GROSS",NOT(ISNUMBER(F164))),"Indique el P&amp;L bruto de cada salida",IF(IF('Trades'!J164="NET",OR(ABS('Trades'!L164)&gt;1000000000,ROUND('Trades'!L164,2)&lt;&gt;'Trades'!L164),FALSE),"Importes: hasta 2 decimales; valor absoluto de entrada ≤ 1.000.000.000.",IF(IF('Trades'!J164="GROSS",OR(ABS('Trades'!M164)&gt;1000000000,ABS('Trades'!N164)&gt;1000000000,ABS('Trades'!O164)&gt;1000000000,ROUND('Trades'!M164,2)&lt;&gt;'Trades'!M164,ROUND('Trades'!N164,2)&lt;&gt;'Trades'!N164,ROUND('Trades'!O164,2)&lt;&gt;'Trades'!O164),FALSE),"Importes: hasta 2 decimales; valor absoluto de entrada ≤ 1.000.000.000.",IF(AND('Trades'!G164&lt;&gt;"",OR(NOT(ISNUMBER('Trades'!G164)),'Trades'!G164&lt;=0)),"Indique un precio positivo o deje la celda vacía",IF(AND('Trades'!H164&lt;&gt;"",OR(NOT(ISNUMBER('Trades'!H164)),'Trades'!H164&lt;=0)),"Indique un precio positivo o deje la celda vacía","")))))))))))))))))))))))))))))))))))</x:f>
      </x:c>
      <x:c r="D164" s="31"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d",ROUND(SUMIFS('Exits'!$I$9:$I$608,'Exits'!$B$9:$B$608,'Trades'!A164),8)))</x:f>
      </x:c>
      <x:c r="E164" s="32"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d",IF(OR(O164=0,COUNTIFS('Exits'!$B$9:$B$608,'Trades'!A164,'Exits'!$G$9:$G$608,-1)&gt;0),"n/d",_xlfn.MAXIFS('Exits'!$C$9:$C$608,'Exits'!$B$9:$B$608,'Trades'!A164))))</x:f>
      </x:c>
      <x:c r="F164" s="30"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n/d",IF(AND(O164&gt;0,SUMIFS('Exits'!$J$9:$J$608,'Exits'!$B$9:$B$608,'Trades'!A164)=O164),ROUND(SUMIFS('Exits'!$F$9:$F$608,'Exits'!$B$9:$B$608,'Trades'!A164),2),"n/d")))</x:f>
      </x:c>
      <x:c r="G164" s="30" t="str">
        <x:f>IF(P164=0,"",IF(K164&lt;&gt;1,"n/d",IF('Trades'!J164="NET",'Trades'!L164,ROUND(F164-'Trades'!M164-'Trades'!N164+'Trades'!O164,2))))</x:f>
      </x:c>
      <x:c r="H164" s="31" t="str">
        <x:f>IF(P164=0,"",IF(N164=1,G164/'Trades'!P164,"n/d"))</x:f>
      </x:c>
      <x:c r="I164" s="33" t="str">
        <x:f>IF(P164=0,"",IF(K164&lt;&gt;1,"Posición sin completar",IF(NOT(ISNUMBER('Trades'!P164)),"Riesgo ausente o no válido: positivo, ≤ 1.000.000.000 y hasta 2 decimales.",IF(OR('Trades'!P164&lt;=0,'Trades'!P164&gt;1000000000,ROUND('Trades'!P164,2)&lt;&gt;'Trades'!P164),"Riesgo ausente o no válido: positivo, ≤ 1.000.000.000 y hasta 2 decimales.",IF(AND('Trades'!Q164&lt;&gt;"PRICE",'Trades'!Q164&lt;&gt;"ALL_IN"),"Elija PRICE o ALL_IN",IF('Trades'!Q164&lt;&gt;'Summary'!$K$4,"Otra base seleccionada","Registrado"))))))</x:f>
      </x:c>
      <x:c r="J164" s="33" t="str">
        <x:f>IF(P164=0,"",IF('Summary'!$H$6="Revise las fechas del filtro","Revise las fechas del filtro",IF(L164=1,"Incluida",IF(K164=1,"Fuera del período","No incluida"))))</x:f>
      </x:c>
      <x:c r="K164" s="29" t="n">
        <x:f>IF(P164=0,0,IF('Trades'!I164="UNSUPPORTED",4,IF(C164&lt;&gt;"",3,IF('Trades'!I164="OPEN",2,1))))</x:f>
        <x:v>0</x:v>
      </x:c>
      <x:c r="L164" s="29" t="n">
        <x:f>IF(OR(K164&lt;&gt;1,'Summary'!$H$6="Revise las fechas del filtro"),0,IF(AND(OR('Summary'!$B$6="",E164&gt;='Summary'!$B$6),OR('Summary'!$E$6="",E164&lt;'Summary'!$E$6+1)),1,0))</x:f>
        <x:v>0</x:v>
      </x:c>
      <x:c r="M164" s="29" t="n">
        <x:f>IF(AND(L164=1,N164=1,'Trades'!Q164='Summary'!$K$4),1,0)</x:f>
        <x:v>0</x:v>
      </x:c>
      <x:c r="N164" s="29" t="n">
        <x:f>IF(K164&lt;&gt;1,0,IF(NOT(ISNUMBER('Trades'!P164)),0,IF(AND('Trades'!P164&gt;0,'Trades'!P164&lt;=1000000000,ROUND('Trades'!P164,2)='Trades'!P164,OR('Trades'!Q164="PRICE",'Trades'!Q164="ALL_IN")),1,0)))</x:f>
        <x:v>0</x:v>
      </x:c>
      <x:c r="O164" s="29" t="n">
        <x:f>IF(P164=0,0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0,COUNTIFS('Exits'!$B$9:$B$608,'Trades'!A164,'Exits'!$K$9:$K$608,1)))</x:f>
        <x:v>0</x:v>
      </x:c>
      <x:c r="P164" s="29" t="n">
        <x:f>IF(COUNTA('Trades'!A164:I164,'Trades'!K164:T164)=0,0,1)</x:f>
        <x:v>0</x:v>
      </x:c>
    </x:row>
    <x:row r="165" ht="52" customHeight="1">
      <x:c r="A165" s="29" t="str">
        <x:f>IF(P165=0,"",IF('Trades'!A165="","[Trades "&amp;ROW()&amp;"]",'Trades'!A165))</x:f>
      </x:c>
      <x:c r="B165" s="33" t="str">
        <x:f>IF(K165=0,"",CHOOSE(K165,"Completa","Abierta","Incompleta / no válida","No admitida"))</x:f>
      </x:c>
      <x:c r="C165" s="33" t="str">
        <x:f>IF(P165=0,"",IF('Trades'!I165="UNSUPPORTED","No se admiten aumentos ni inversiones de posición",IF('Trades'!A165="","Introduzca el ID de operación",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ID: texto que empiece por A–Z, hasta 64 caracteres; sin *, ?, ~, =, &lt; ni &gt;. Ejemplo: T-001.",IF(COUNTIFS('Trades'!$A$9:$A$208,'Trades'!A165)&lt;&gt;1,"ID de operación duplicado",IF('Trades'!B165="","Indique el instrumento",IF(AND('Trades'!C165&lt;&gt;"LONG",'Trades'!C165&lt;&gt;"SHORT"),"Elija LONG o SHORT",IF(NOT(ISNUMBER('Trades'!D165)),"Introduzca una fecha y hora de apertura válidas",IF(OR('Trades'!D165&lt;1,'Trades'!D165&gt;2958465),"Introduzca una fecha y hora de apertura válidas",IF(NOT(ISNUMBER('Trades'!E165)),"Indique una cantidad inicial positiva",IF(OR('Trades'!E165&lt;=0,'Trades'!E165&gt;1000000,ROUND('Trades'!E165,8)&lt;&gt;'Trades'!E165),"Indique una cantidad inicial positiva",IF('Trades'!F165="","Indique la unidad de cantidad",IF(AND('Trades'!I165&lt;&gt;"OPEN",'Trades'!I165&lt;&gt;"CLOSED"),"Elija OPEN o CLOSED",IF(AND('Trades'!J165&lt;&gt;"NET",'Trades'!J165&lt;&gt;"GROSS"),"Elija NET o GROSS",IF(COUNTIFS('Exits'!$B$9:$B$608,'Trades'!A165,'Exits'!$G$9:$G$608,-1)&gt;0,"Revise las salidas vinculadas",IF(D165&gt;'Trades'!E165,"La cantidad cerrada supera la inicial",IF(AND('Trades'!I165="OPEN",D165='Trades'!E165),"OPEN contradice un saldo de cantidad nulo",IF('Trades'!I165="OPEN","",IF(O165=0,"Añada un cierre en Exits",IF(D165&lt;&gt;'Trades'!E165,"CLOSED requiere cerrar toda la cantidad",IF(AND('Trades'!J165="NET",NOT(ISNUMBER('Trades'!L165))),"Introduzca el neto conciliado de toda la posición",IF(AND('Trades'!J165="NET",'Trades'!K165&lt;&gt;"YES"),"Confirme que el neto abarca toda la posición",IF(IF('Trades'!J165="NET",IF('Trades'!M165="",FALSE,IF(NOT(ISNUMBER('Trades'!M165)),TRUE,OR('Trades'!M165&lt;0,'Trades'!M165&gt;1000000000,ROUND('Trades'!M165,2)&lt;&gt;'Trades'!M165))),FALSE),"Importes: hasta 2 decimales; valor absoluto de entrada ≤ 1.000.000.000.",IF(IF('Trades'!J165="NET",IF('Trades'!N165="",FALSE,IF(NOT(ISNUMBER('Trades'!N165)),TRUE,OR('Trades'!N165&lt;0,'Trades'!N165&gt;1000000000,ROUND('Trades'!N165,2)&lt;&gt;'Trades'!N165))),FALSE),"Importes: hasta 2 decimales; valor absoluto de entrada ≤ 1.000.000.000.",IF(IF('Trades'!J165="NET",IF('Trades'!O165="",FALSE,IF(NOT(ISNUMBER('Trades'!O165)),TRUE,OR(ABS('Trades'!O165)&gt;1000000000,ROUND('Trades'!O165,2)&lt;&gt;'Trades'!O165))),FALSE),"Importes: hasta 2 decimales; valor absoluto de entrada ≤ 1.000.000.000.",IF(AND('Trades'!J165="GROSS",NOT(ISNUMBER('Trades'!M165))),"Indique la comisión, incluso si es cero",IF(AND('Trades'!J165="GROSS",'Trades'!M165&lt;0),"La comisión no puede ser negativa",IF(AND('Trades'!J165="GROSS",NOT(ISNUMBER('Trades'!N165))),"Indique otros cargos, incluso si son cero",IF(AND('Trades'!J165="GROSS",'Trades'!N165&lt;0),"Los cargos no pueden ser negativos",IF(AND('Trades'!J165="GROSS",NOT(ISNUMBER('Trades'!O165))),"Indique la financiación con signo, incluido cero",IF(AND('Trades'!J165="GROSS",NOT(ISNUMBER(F165))),"Indique el P&amp;L bruto de cada salida",IF(IF('Trades'!J165="NET",OR(ABS('Trades'!L165)&gt;1000000000,ROUND('Trades'!L165,2)&lt;&gt;'Trades'!L165),FALSE),"Importes: hasta 2 decimales; valor absoluto de entrada ≤ 1.000.000.000.",IF(IF('Trades'!J165="GROSS",OR(ABS('Trades'!M165)&gt;1000000000,ABS('Trades'!N165)&gt;1000000000,ABS('Trades'!O165)&gt;1000000000,ROUND('Trades'!M165,2)&lt;&gt;'Trades'!M165,ROUND('Trades'!N165,2)&lt;&gt;'Trades'!N165,ROUND('Trades'!O165,2)&lt;&gt;'Trades'!O165),FALSE),"Importes: hasta 2 decimales; valor absoluto de entrada ≤ 1.000.000.000.",IF(AND('Trades'!G165&lt;&gt;"",OR(NOT(ISNUMBER('Trades'!G165)),'Trades'!G165&lt;=0)),"Indique un precio positivo o deje la celda vacía",IF(AND('Trades'!H165&lt;&gt;"",OR(NOT(ISNUMBER('Trades'!H165)),'Trades'!H165&lt;=0)),"Indique un precio positivo o deje la celda vacía","")))))))))))))))))))))))))))))))))))</x:f>
      </x:c>
      <x:c r="D165" s="31"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d",ROUND(SUMIFS('Exits'!$I$9:$I$608,'Exits'!$B$9:$B$608,'Trades'!A165),8)))</x:f>
      </x:c>
      <x:c r="E165" s="32"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d",IF(OR(O165=0,COUNTIFS('Exits'!$B$9:$B$608,'Trades'!A165,'Exits'!$G$9:$G$608,-1)&gt;0),"n/d",_xlfn.MAXIFS('Exits'!$C$9:$C$608,'Exits'!$B$9:$B$608,'Trades'!A165))))</x:f>
      </x:c>
      <x:c r="F165" s="30"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n/d",IF(AND(O165&gt;0,SUMIFS('Exits'!$J$9:$J$608,'Exits'!$B$9:$B$608,'Trades'!A165)=O165),ROUND(SUMIFS('Exits'!$F$9:$F$608,'Exits'!$B$9:$B$608,'Trades'!A165),2),"n/d")))</x:f>
      </x:c>
      <x:c r="G165" s="30" t="str">
        <x:f>IF(P165=0,"",IF(K165&lt;&gt;1,"n/d",IF('Trades'!J165="NET",'Trades'!L165,ROUND(F165-'Trades'!M165-'Trades'!N165+'Trades'!O165,2))))</x:f>
      </x:c>
      <x:c r="H165" s="31" t="str">
        <x:f>IF(P165=0,"",IF(N165=1,G165/'Trades'!P165,"n/d"))</x:f>
      </x:c>
      <x:c r="I165" s="33" t="str">
        <x:f>IF(P165=0,"",IF(K165&lt;&gt;1,"Posición sin completar",IF(NOT(ISNUMBER('Trades'!P165)),"Riesgo ausente o no válido: positivo, ≤ 1.000.000.000 y hasta 2 decimales.",IF(OR('Trades'!P165&lt;=0,'Trades'!P165&gt;1000000000,ROUND('Trades'!P165,2)&lt;&gt;'Trades'!P165),"Riesgo ausente o no válido: positivo, ≤ 1.000.000.000 y hasta 2 decimales.",IF(AND('Trades'!Q165&lt;&gt;"PRICE",'Trades'!Q165&lt;&gt;"ALL_IN"),"Elija PRICE o ALL_IN",IF('Trades'!Q165&lt;&gt;'Summary'!$K$4,"Otra base seleccionada","Registrado"))))))</x:f>
      </x:c>
      <x:c r="J165" s="33" t="str">
        <x:f>IF(P165=0,"",IF('Summary'!$H$6="Revise las fechas del filtro","Revise las fechas del filtro",IF(L165=1,"Incluida",IF(K165=1,"Fuera del período","No incluida"))))</x:f>
      </x:c>
      <x:c r="K165" s="29" t="n">
        <x:f>IF(P165=0,0,IF('Trades'!I165="UNSUPPORTED",4,IF(C165&lt;&gt;"",3,IF('Trades'!I165="OPEN",2,1))))</x:f>
        <x:v>0</x:v>
      </x:c>
      <x:c r="L165" s="29" t="n">
        <x:f>IF(OR(K165&lt;&gt;1,'Summary'!$H$6="Revise las fechas del filtro"),0,IF(AND(OR('Summary'!$B$6="",E165&gt;='Summary'!$B$6),OR('Summary'!$E$6="",E165&lt;'Summary'!$E$6+1)),1,0))</x:f>
        <x:v>0</x:v>
      </x:c>
      <x:c r="M165" s="29" t="n">
        <x:f>IF(AND(L165=1,N165=1,'Trades'!Q165='Summary'!$K$4),1,0)</x:f>
        <x:v>0</x:v>
      </x:c>
      <x:c r="N165" s="29" t="n">
        <x:f>IF(K165&lt;&gt;1,0,IF(NOT(ISNUMBER('Trades'!P165)),0,IF(AND('Trades'!P165&gt;0,'Trades'!P165&lt;=1000000000,ROUND('Trades'!P165,2)='Trades'!P165,OR('Trades'!Q165="PRICE",'Trades'!Q165="ALL_IN")),1,0)))</x:f>
        <x:v>0</x:v>
      </x:c>
      <x:c r="O165" s="29" t="n">
        <x:f>IF(P165=0,0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0,COUNTIFS('Exits'!$B$9:$B$608,'Trades'!A165,'Exits'!$K$9:$K$608,1)))</x:f>
        <x:v>0</x:v>
      </x:c>
      <x:c r="P165" s="29" t="n">
        <x:f>IF(COUNTA('Trades'!A165:I165,'Trades'!K165:T165)=0,0,1)</x:f>
        <x:v>0</x:v>
      </x:c>
    </x:row>
    <x:row r="166" ht="52" customHeight="1">
      <x:c r="A166" s="29" t="str">
        <x:f>IF(P166=0,"",IF('Trades'!A166="","[Trades "&amp;ROW()&amp;"]",'Trades'!A166))</x:f>
      </x:c>
      <x:c r="B166" s="33" t="str">
        <x:f>IF(K166=0,"",CHOOSE(K166,"Completa","Abierta","Incompleta / no válida","No admitida"))</x:f>
      </x:c>
      <x:c r="C166" s="33" t="str">
        <x:f>IF(P166=0,"",IF('Trades'!I166="UNSUPPORTED","No se admiten aumentos ni inversiones de posición",IF('Trades'!A166="","Introduzca el ID de operación",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ID: texto que empiece por A–Z, hasta 64 caracteres; sin *, ?, ~, =, &lt; ni &gt;. Ejemplo: T-001.",IF(COUNTIFS('Trades'!$A$9:$A$208,'Trades'!A166)&lt;&gt;1,"ID de operación duplicado",IF('Trades'!B166="","Indique el instrumento",IF(AND('Trades'!C166&lt;&gt;"LONG",'Trades'!C166&lt;&gt;"SHORT"),"Elija LONG o SHORT",IF(NOT(ISNUMBER('Trades'!D166)),"Introduzca una fecha y hora de apertura válidas",IF(OR('Trades'!D166&lt;1,'Trades'!D166&gt;2958465),"Introduzca una fecha y hora de apertura válidas",IF(NOT(ISNUMBER('Trades'!E166)),"Indique una cantidad inicial positiva",IF(OR('Trades'!E166&lt;=0,'Trades'!E166&gt;1000000,ROUND('Trades'!E166,8)&lt;&gt;'Trades'!E166),"Indique una cantidad inicial positiva",IF('Trades'!F166="","Indique la unidad de cantidad",IF(AND('Trades'!I166&lt;&gt;"OPEN",'Trades'!I166&lt;&gt;"CLOSED"),"Elija OPEN o CLOSED",IF(AND('Trades'!J166&lt;&gt;"NET",'Trades'!J166&lt;&gt;"GROSS"),"Elija NET o GROSS",IF(COUNTIFS('Exits'!$B$9:$B$608,'Trades'!A166,'Exits'!$G$9:$G$608,-1)&gt;0,"Revise las salidas vinculadas",IF(D166&gt;'Trades'!E166,"La cantidad cerrada supera la inicial",IF(AND('Trades'!I166="OPEN",D166='Trades'!E166),"OPEN contradice un saldo de cantidad nulo",IF('Trades'!I166="OPEN","",IF(O166=0,"Añada un cierre en Exits",IF(D166&lt;&gt;'Trades'!E166,"CLOSED requiere cerrar toda la cantidad",IF(AND('Trades'!J166="NET",NOT(ISNUMBER('Trades'!L166))),"Introduzca el neto conciliado de toda la posición",IF(AND('Trades'!J166="NET",'Trades'!K166&lt;&gt;"YES"),"Confirme que el neto abarca toda la posición",IF(IF('Trades'!J166="NET",IF('Trades'!M166="",FALSE,IF(NOT(ISNUMBER('Trades'!M166)),TRUE,OR('Trades'!M166&lt;0,'Trades'!M166&gt;1000000000,ROUND('Trades'!M166,2)&lt;&gt;'Trades'!M166))),FALSE),"Importes: hasta 2 decimales; valor absoluto de entrada ≤ 1.000.000.000.",IF(IF('Trades'!J166="NET",IF('Trades'!N166="",FALSE,IF(NOT(ISNUMBER('Trades'!N166)),TRUE,OR('Trades'!N166&lt;0,'Trades'!N166&gt;1000000000,ROUND('Trades'!N166,2)&lt;&gt;'Trades'!N166))),FALSE),"Importes: hasta 2 decimales; valor absoluto de entrada ≤ 1.000.000.000.",IF(IF('Trades'!J166="NET",IF('Trades'!O166="",FALSE,IF(NOT(ISNUMBER('Trades'!O166)),TRUE,OR(ABS('Trades'!O166)&gt;1000000000,ROUND('Trades'!O166,2)&lt;&gt;'Trades'!O166))),FALSE),"Importes: hasta 2 decimales; valor absoluto de entrada ≤ 1.000.000.000.",IF(AND('Trades'!J166="GROSS",NOT(ISNUMBER('Trades'!M166))),"Indique la comisión, incluso si es cero",IF(AND('Trades'!J166="GROSS",'Trades'!M166&lt;0),"La comisión no puede ser negativa",IF(AND('Trades'!J166="GROSS",NOT(ISNUMBER('Trades'!N166))),"Indique otros cargos, incluso si son cero",IF(AND('Trades'!J166="GROSS",'Trades'!N166&lt;0),"Los cargos no pueden ser negativos",IF(AND('Trades'!J166="GROSS",NOT(ISNUMBER('Trades'!O166))),"Indique la financiación con signo, incluido cero",IF(AND('Trades'!J166="GROSS",NOT(ISNUMBER(F166))),"Indique el P&amp;L bruto de cada salida",IF(IF('Trades'!J166="NET",OR(ABS('Trades'!L166)&gt;1000000000,ROUND('Trades'!L166,2)&lt;&gt;'Trades'!L166),FALSE),"Importes: hasta 2 decimales; valor absoluto de entrada ≤ 1.000.000.000.",IF(IF('Trades'!J166="GROSS",OR(ABS('Trades'!M166)&gt;1000000000,ABS('Trades'!N166)&gt;1000000000,ABS('Trades'!O166)&gt;1000000000,ROUND('Trades'!M166,2)&lt;&gt;'Trades'!M166,ROUND('Trades'!N166,2)&lt;&gt;'Trades'!N166,ROUND('Trades'!O166,2)&lt;&gt;'Trades'!O166),FALSE),"Importes: hasta 2 decimales; valor absoluto de entrada ≤ 1.000.000.000.",IF(AND('Trades'!G166&lt;&gt;"",OR(NOT(ISNUMBER('Trades'!G166)),'Trades'!G166&lt;=0)),"Indique un precio positivo o deje la celda vacía",IF(AND('Trades'!H166&lt;&gt;"",OR(NOT(ISNUMBER('Trades'!H166)),'Trades'!H166&lt;=0)),"Indique un precio positivo o deje la celda vacía","")))))))))))))))))))))))))))))))))))</x:f>
      </x:c>
      <x:c r="D166" s="31"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d",ROUND(SUMIFS('Exits'!$I$9:$I$608,'Exits'!$B$9:$B$608,'Trades'!A166),8)))</x:f>
      </x:c>
      <x:c r="E166" s="32"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d",IF(OR(O166=0,COUNTIFS('Exits'!$B$9:$B$608,'Trades'!A166,'Exits'!$G$9:$G$608,-1)&gt;0),"n/d",_xlfn.MAXIFS('Exits'!$C$9:$C$608,'Exits'!$B$9:$B$608,'Trades'!A166))))</x:f>
      </x:c>
      <x:c r="F166" s="30"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n/d",IF(AND(O166&gt;0,SUMIFS('Exits'!$J$9:$J$608,'Exits'!$B$9:$B$608,'Trades'!A166)=O166),ROUND(SUMIFS('Exits'!$F$9:$F$608,'Exits'!$B$9:$B$608,'Trades'!A166),2),"n/d")))</x:f>
      </x:c>
      <x:c r="G166" s="30" t="str">
        <x:f>IF(P166=0,"",IF(K166&lt;&gt;1,"n/d",IF('Trades'!J166="NET",'Trades'!L166,ROUND(F166-'Trades'!M166-'Trades'!N166+'Trades'!O166,2))))</x:f>
      </x:c>
      <x:c r="H166" s="31" t="str">
        <x:f>IF(P166=0,"",IF(N166=1,G166/'Trades'!P166,"n/d"))</x:f>
      </x:c>
      <x:c r="I166" s="33" t="str">
        <x:f>IF(P166=0,"",IF(K166&lt;&gt;1,"Posición sin completar",IF(NOT(ISNUMBER('Trades'!P166)),"Riesgo ausente o no válido: positivo, ≤ 1.000.000.000 y hasta 2 decimales.",IF(OR('Trades'!P166&lt;=0,'Trades'!P166&gt;1000000000,ROUND('Trades'!P166,2)&lt;&gt;'Trades'!P166),"Riesgo ausente o no válido: positivo, ≤ 1.000.000.000 y hasta 2 decimales.",IF(AND('Trades'!Q166&lt;&gt;"PRICE",'Trades'!Q166&lt;&gt;"ALL_IN"),"Elija PRICE o ALL_IN",IF('Trades'!Q166&lt;&gt;'Summary'!$K$4,"Otra base seleccionada","Registrado"))))))</x:f>
      </x:c>
      <x:c r="J166" s="33" t="str">
        <x:f>IF(P166=0,"",IF('Summary'!$H$6="Revise las fechas del filtro","Revise las fechas del filtro",IF(L166=1,"Incluida",IF(K166=1,"Fuera del período","No incluida"))))</x:f>
      </x:c>
      <x:c r="K166" s="29" t="n">
        <x:f>IF(P166=0,0,IF('Trades'!I166="UNSUPPORTED",4,IF(C166&lt;&gt;"",3,IF('Trades'!I166="OPEN",2,1))))</x:f>
        <x:v>0</x:v>
      </x:c>
      <x:c r="L166" s="29" t="n">
        <x:f>IF(OR(K166&lt;&gt;1,'Summary'!$H$6="Revise las fechas del filtro"),0,IF(AND(OR('Summary'!$B$6="",E166&gt;='Summary'!$B$6),OR('Summary'!$E$6="",E166&lt;'Summary'!$E$6+1)),1,0))</x:f>
        <x:v>0</x:v>
      </x:c>
      <x:c r="M166" s="29" t="n">
        <x:f>IF(AND(L166=1,N166=1,'Trades'!Q166='Summary'!$K$4),1,0)</x:f>
        <x:v>0</x:v>
      </x:c>
      <x:c r="N166" s="29" t="n">
        <x:f>IF(K166&lt;&gt;1,0,IF(NOT(ISNUMBER('Trades'!P166)),0,IF(AND('Trades'!P166&gt;0,'Trades'!P166&lt;=1000000000,ROUND('Trades'!P166,2)='Trades'!P166,OR('Trades'!Q166="PRICE",'Trades'!Q166="ALL_IN")),1,0)))</x:f>
        <x:v>0</x:v>
      </x:c>
      <x:c r="O166" s="29" t="n">
        <x:f>IF(P166=0,0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0,COUNTIFS('Exits'!$B$9:$B$608,'Trades'!A166,'Exits'!$K$9:$K$608,1)))</x:f>
        <x:v>0</x:v>
      </x:c>
      <x:c r="P166" s="29" t="n">
        <x:f>IF(COUNTA('Trades'!A166:I166,'Trades'!K166:T166)=0,0,1)</x:f>
        <x:v>0</x:v>
      </x:c>
    </x:row>
    <x:row r="167" ht="52" customHeight="1">
      <x:c r="A167" s="29" t="str">
        <x:f>IF(P167=0,"",IF('Trades'!A167="","[Trades "&amp;ROW()&amp;"]",'Trades'!A167))</x:f>
      </x:c>
      <x:c r="B167" s="33" t="str">
        <x:f>IF(K167=0,"",CHOOSE(K167,"Completa","Abierta","Incompleta / no válida","No admitida"))</x:f>
      </x:c>
      <x:c r="C167" s="33" t="str">
        <x:f>IF(P167=0,"",IF('Trades'!I167="UNSUPPORTED","No se admiten aumentos ni inversiones de posición",IF('Trades'!A167="","Introduzca el ID de operación",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ID: texto que empiece por A–Z, hasta 64 caracteres; sin *, ?, ~, =, &lt; ni &gt;. Ejemplo: T-001.",IF(COUNTIFS('Trades'!$A$9:$A$208,'Trades'!A167)&lt;&gt;1,"ID de operación duplicado",IF('Trades'!B167="","Indique el instrumento",IF(AND('Trades'!C167&lt;&gt;"LONG",'Trades'!C167&lt;&gt;"SHORT"),"Elija LONG o SHORT",IF(NOT(ISNUMBER('Trades'!D167)),"Introduzca una fecha y hora de apertura válidas",IF(OR('Trades'!D167&lt;1,'Trades'!D167&gt;2958465),"Introduzca una fecha y hora de apertura válidas",IF(NOT(ISNUMBER('Trades'!E167)),"Indique una cantidad inicial positiva",IF(OR('Trades'!E167&lt;=0,'Trades'!E167&gt;1000000,ROUND('Trades'!E167,8)&lt;&gt;'Trades'!E167),"Indique una cantidad inicial positiva",IF('Trades'!F167="","Indique la unidad de cantidad",IF(AND('Trades'!I167&lt;&gt;"OPEN",'Trades'!I167&lt;&gt;"CLOSED"),"Elija OPEN o CLOSED",IF(AND('Trades'!J167&lt;&gt;"NET",'Trades'!J167&lt;&gt;"GROSS"),"Elija NET o GROSS",IF(COUNTIFS('Exits'!$B$9:$B$608,'Trades'!A167,'Exits'!$G$9:$G$608,-1)&gt;0,"Revise las salidas vinculadas",IF(D167&gt;'Trades'!E167,"La cantidad cerrada supera la inicial",IF(AND('Trades'!I167="OPEN",D167='Trades'!E167),"OPEN contradice un saldo de cantidad nulo",IF('Trades'!I167="OPEN","",IF(O167=0,"Añada un cierre en Exits",IF(D167&lt;&gt;'Trades'!E167,"CLOSED requiere cerrar toda la cantidad",IF(AND('Trades'!J167="NET",NOT(ISNUMBER('Trades'!L167))),"Introduzca el neto conciliado de toda la posición",IF(AND('Trades'!J167="NET",'Trades'!K167&lt;&gt;"YES"),"Confirme que el neto abarca toda la posición",IF(IF('Trades'!J167="NET",IF('Trades'!M167="",FALSE,IF(NOT(ISNUMBER('Trades'!M167)),TRUE,OR('Trades'!M167&lt;0,'Trades'!M167&gt;1000000000,ROUND('Trades'!M167,2)&lt;&gt;'Trades'!M167))),FALSE),"Importes: hasta 2 decimales; valor absoluto de entrada ≤ 1.000.000.000.",IF(IF('Trades'!J167="NET",IF('Trades'!N167="",FALSE,IF(NOT(ISNUMBER('Trades'!N167)),TRUE,OR('Trades'!N167&lt;0,'Trades'!N167&gt;1000000000,ROUND('Trades'!N167,2)&lt;&gt;'Trades'!N167))),FALSE),"Importes: hasta 2 decimales; valor absoluto de entrada ≤ 1.000.000.000.",IF(IF('Trades'!J167="NET",IF('Trades'!O167="",FALSE,IF(NOT(ISNUMBER('Trades'!O167)),TRUE,OR(ABS('Trades'!O167)&gt;1000000000,ROUND('Trades'!O167,2)&lt;&gt;'Trades'!O167))),FALSE),"Importes: hasta 2 decimales; valor absoluto de entrada ≤ 1.000.000.000.",IF(AND('Trades'!J167="GROSS",NOT(ISNUMBER('Trades'!M167))),"Indique la comisión, incluso si es cero",IF(AND('Trades'!J167="GROSS",'Trades'!M167&lt;0),"La comisión no puede ser negativa",IF(AND('Trades'!J167="GROSS",NOT(ISNUMBER('Trades'!N167))),"Indique otros cargos, incluso si son cero",IF(AND('Trades'!J167="GROSS",'Trades'!N167&lt;0),"Los cargos no pueden ser negativos",IF(AND('Trades'!J167="GROSS",NOT(ISNUMBER('Trades'!O167))),"Indique la financiación con signo, incluido cero",IF(AND('Trades'!J167="GROSS",NOT(ISNUMBER(F167))),"Indique el P&amp;L bruto de cada salida",IF(IF('Trades'!J167="NET",OR(ABS('Trades'!L167)&gt;1000000000,ROUND('Trades'!L167,2)&lt;&gt;'Trades'!L167),FALSE),"Importes: hasta 2 decimales; valor absoluto de entrada ≤ 1.000.000.000.",IF(IF('Trades'!J167="GROSS",OR(ABS('Trades'!M167)&gt;1000000000,ABS('Trades'!N167)&gt;1000000000,ABS('Trades'!O167)&gt;1000000000,ROUND('Trades'!M167,2)&lt;&gt;'Trades'!M167,ROUND('Trades'!N167,2)&lt;&gt;'Trades'!N167,ROUND('Trades'!O167,2)&lt;&gt;'Trades'!O167),FALSE),"Importes: hasta 2 decimales; valor absoluto de entrada ≤ 1.000.000.000.",IF(AND('Trades'!G167&lt;&gt;"",OR(NOT(ISNUMBER('Trades'!G167)),'Trades'!G167&lt;=0)),"Indique un precio positivo o deje la celda vacía",IF(AND('Trades'!H167&lt;&gt;"",OR(NOT(ISNUMBER('Trades'!H167)),'Trades'!H167&lt;=0)),"Indique un precio positivo o deje la celda vacía","")))))))))))))))))))))))))))))))))))</x:f>
      </x:c>
      <x:c r="D167" s="31"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d",ROUND(SUMIFS('Exits'!$I$9:$I$608,'Exits'!$B$9:$B$608,'Trades'!A167),8)))</x:f>
      </x:c>
      <x:c r="E167" s="32"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d",IF(OR(O167=0,COUNTIFS('Exits'!$B$9:$B$608,'Trades'!A167,'Exits'!$G$9:$G$608,-1)&gt;0),"n/d",_xlfn.MAXIFS('Exits'!$C$9:$C$608,'Exits'!$B$9:$B$608,'Trades'!A167))))</x:f>
      </x:c>
      <x:c r="F167" s="30"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n/d",IF(AND(O167&gt;0,SUMIFS('Exits'!$J$9:$J$608,'Exits'!$B$9:$B$608,'Trades'!A167)=O167),ROUND(SUMIFS('Exits'!$F$9:$F$608,'Exits'!$B$9:$B$608,'Trades'!A167),2),"n/d")))</x:f>
      </x:c>
      <x:c r="G167" s="30" t="str">
        <x:f>IF(P167=0,"",IF(K167&lt;&gt;1,"n/d",IF('Trades'!J167="NET",'Trades'!L167,ROUND(F167-'Trades'!M167-'Trades'!N167+'Trades'!O167,2))))</x:f>
      </x:c>
      <x:c r="H167" s="31" t="str">
        <x:f>IF(P167=0,"",IF(N167=1,G167/'Trades'!P167,"n/d"))</x:f>
      </x:c>
      <x:c r="I167" s="33" t="str">
        <x:f>IF(P167=0,"",IF(K167&lt;&gt;1,"Posición sin completar",IF(NOT(ISNUMBER('Trades'!P167)),"Riesgo ausente o no válido: positivo, ≤ 1.000.000.000 y hasta 2 decimales.",IF(OR('Trades'!P167&lt;=0,'Trades'!P167&gt;1000000000,ROUND('Trades'!P167,2)&lt;&gt;'Trades'!P167),"Riesgo ausente o no válido: positivo, ≤ 1.000.000.000 y hasta 2 decimales.",IF(AND('Trades'!Q167&lt;&gt;"PRICE",'Trades'!Q167&lt;&gt;"ALL_IN"),"Elija PRICE o ALL_IN",IF('Trades'!Q167&lt;&gt;'Summary'!$K$4,"Otra base seleccionada","Registrado"))))))</x:f>
      </x:c>
      <x:c r="J167" s="33" t="str">
        <x:f>IF(P167=0,"",IF('Summary'!$H$6="Revise las fechas del filtro","Revise las fechas del filtro",IF(L167=1,"Incluida",IF(K167=1,"Fuera del período","No incluida"))))</x:f>
      </x:c>
      <x:c r="K167" s="29" t="n">
        <x:f>IF(P167=0,0,IF('Trades'!I167="UNSUPPORTED",4,IF(C167&lt;&gt;"",3,IF('Trades'!I167="OPEN",2,1))))</x:f>
        <x:v>0</x:v>
      </x:c>
      <x:c r="L167" s="29" t="n">
        <x:f>IF(OR(K167&lt;&gt;1,'Summary'!$H$6="Revise las fechas del filtro"),0,IF(AND(OR('Summary'!$B$6="",E167&gt;='Summary'!$B$6),OR('Summary'!$E$6="",E167&lt;'Summary'!$E$6+1)),1,0))</x:f>
        <x:v>0</x:v>
      </x:c>
      <x:c r="M167" s="29" t="n">
        <x:f>IF(AND(L167=1,N167=1,'Trades'!Q167='Summary'!$K$4),1,0)</x:f>
        <x:v>0</x:v>
      </x:c>
      <x:c r="N167" s="29" t="n">
        <x:f>IF(K167&lt;&gt;1,0,IF(NOT(ISNUMBER('Trades'!P167)),0,IF(AND('Trades'!P167&gt;0,'Trades'!P167&lt;=1000000000,ROUND('Trades'!P167,2)='Trades'!P167,OR('Trades'!Q167="PRICE",'Trades'!Q167="ALL_IN")),1,0)))</x:f>
        <x:v>0</x:v>
      </x:c>
      <x:c r="O167" s="29" t="n">
        <x:f>IF(P167=0,0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0,COUNTIFS('Exits'!$B$9:$B$608,'Trades'!A167,'Exits'!$K$9:$K$608,1)))</x:f>
        <x:v>0</x:v>
      </x:c>
      <x:c r="P167" s="29" t="n">
        <x:f>IF(COUNTA('Trades'!A167:I167,'Trades'!K167:T167)=0,0,1)</x:f>
        <x:v>0</x:v>
      </x:c>
    </x:row>
    <x:row r="168" ht="52" customHeight="1">
      <x:c r="A168" s="29" t="str">
        <x:f>IF(P168=0,"",IF('Trades'!A168="","[Trades "&amp;ROW()&amp;"]",'Trades'!A168))</x:f>
      </x:c>
      <x:c r="B168" s="33" t="str">
        <x:f>IF(K168=0,"",CHOOSE(K168,"Completa","Abierta","Incompleta / no válida","No admitida"))</x:f>
      </x:c>
      <x:c r="C168" s="33" t="str">
        <x:f>IF(P168=0,"",IF('Trades'!I168="UNSUPPORTED","No se admiten aumentos ni inversiones de posición",IF('Trades'!A168="","Introduzca el ID de operación",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ID: texto que empiece por A–Z, hasta 64 caracteres; sin *, ?, ~, =, &lt; ni &gt;. Ejemplo: T-001.",IF(COUNTIFS('Trades'!$A$9:$A$208,'Trades'!A168)&lt;&gt;1,"ID de operación duplicado",IF('Trades'!B168="","Indique el instrumento",IF(AND('Trades'!C168&lt;&gt;"LONG",'Trades'!C168&lt;&gt;"SHORT"),"Elija LONG o SHORT",IF(NOT(ISNUMBER('Trades'!D168)),"Introduzca una fecha y hora de apertura válidas",IF(OR('Trades'!D168&lt;1,'Trades'!D168&gt;2958465),"Introduzca una fecha y hora de apertura válidas",IF(NOT(ISNUMBER('Trades'!E168)),"Indique una cantidad inicial positiva",IF(OR('Trades'!E168&lt;=0,'Trades'!E168&gt;1000000,ROUND('Trades'!E168,8)&lt;&gt;'Trades'!E168),"Indique una cantidad inicial positiva",IF('Trades'!F168="","Indique la unidad de cantidad",IF(AND('Trades'!I168&lt;&gt;"OPEN",'Trades'!I168&lt;&gt;"CLOSED"),"Elija OPEN o CLOSED",IF(AND('Trades'!J168&lt;&gt;"NET",'Trades'!J168&lt;&gt;"GROSS"),"Elija NET o GROSS",IF(COUNTIFS('Exits'!$B$9:$B$608,'Trades'!A168,'Exits'!$G$9:$G$608,-1)&gt;0,"Revise las salidas vinculadas",IF(D168&gt;'Trades'!E168,"La cantidad cerrada supera la inicial",IF(AND('Trades'!I168="OPEN",D168='Trades'!E168),"OPEN contradice un saldo de cantidad nulo",IF('Trades'!I168="OPEN","",IF(O168=0,"Añada un cierre en Exits",IF(D168&lt;&gt;'Trades'!E168,"CLOSED requiere cerrar toda la cantidad",IF(AND('Trades'!J168="NET",NOT(ISNUMBER('Trades'!L168))),"Introduzca el neto conciliado de toda la posición",IF(AND('Trades'!J168="NET",'Trades'!K168&lt;&gt;"YES"),"Confirme que el neto abarca toda la posición",IF(IF('Trades'!J168="NET",IF('Trades'!M168="",FALSE,IF(NOT(ISNUMBER('Trades'!M168)),TRUE,OR('Trades'!M168&lt;0,'Trades'!M168&gt;1000000000,ROUND('Trades'!M168,2)&lt;&gt;'Trades'!M168))),FALSE),"Importes: hasta 2 decimales; valor absoluto de entrada ≤ 1.000.000.000.",IF(IF('Trades'!J168="NET",IF('Trades'!N168="",FALSE,IF(NOT(ISNUMBER('Trades'!N168)),TRUE,OR('Trades'!N168&lt;0,'Trades'!N168&gt;1000000000,ROUND('Trades'!N168,2)&lt;&gt;'Trades'!N168))),FALSE),"Importes: hasta 2 decimales; valor absoluto de entrada ≤ 1.000.000.000.",IF(IF('Trades'!J168="NET",IF('Trades'!O168="",FALSE,IF(NOT(ISNUMBER('Trades'!O168)),TRUE,OR(ABS('Trades'!O168)&gt;1000000000,ROUND('Trades'!O168,2)&lt;&gt;'Trades'!O168))),FALSE),"Importes: hasta 2 decimales; valor absoluto de entrada ≤ 1.000.000.000.",IF(AND('Trades'!J168="GROSS",NOT(ISNUMBER('Trades'!M168))),"Indique la comisión, incluso si es cero",IF(AND('Trades'!J168="GROSS",'Trades'!M168&lt;0),"La comisión no puede ser negativa",IF(AND('Trades'!J168="GROSS",NOT(ISNUMBER('Trades'!N168))),"Indique otros cargos, incluso si son cero",IF(AND('Trades'!J168="GROSS",'Trades'!N168&lt;0),"Los cargos no pueden ser negativos",IF(AND('Trades'!J168="GROSS",NOT(ISNUMBER('Trades'!O168))),"Indique la financiación con signo, incluido cero",IF(AND('Trades'!J168="GROSS",NOT(ISNUMBER(F168))),"Indique el P&amp;L bruto de cada salida",IF(IF('Trades'!J168="NET",OR(ABS('Trades'!L168)&gt;1000000000,ROUND('Trades'!L168,2)&lt;&gt;'Trades'!L168),FALSE),"Importes: hasta 2 decimales; valor absoluto de entrada ≤ 1.000.000.000.",IF(IF('Trades'!J168="GROSS",OR(ABS('Trades'!M168)&gt;1000000000,ABS('Trades'!N168)&gt;1000000000,ABS('Trades'!O168)&gt;1000000000,ROUND('Trades'!M168,2)&lt;&gt;'Trades'!M168,ROUND('Trades'!N168,2)&lt;&gt;'Trades'!N168,ROUND('Trades'!O168,2)&lt;&gt;'Trades'!O168),FALSE),"Importes: hasta 2 decimales; valor absoluto de entrada ≤ 1.000.000.000.",IF(AND('Trades'!G168&lt;&gt;"",OR(NOT(ISNUMBER('Trades'!G168)),'Trades'!G168&lt;=0)),"Indique un precio positivo o deje la celda vacía",IF(AND('Trades'!H168&lt;&gt;"",OR(NOT(ISNUMBER('Trades'!H168)),'Trades'!H168&lt;=0)),"Indique un precio positivo o deje la celda vacía","")))))))))))))))))))))))))))))))))))</x:f>
      </x:c>
      <x:c r="D168" s="31"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d",ROUND(SUMIFS('Exits'!$I$9:$I$608,'Exits'!$B$9:$B$608,'Trades'!A168),8)))</x:f>
      </x:c>
      <x:c r="E168" s="32"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d",IF(OR(O168=0,COUNTIFS('Exits'!$B$9:$B$608,'Trades'!A168,'Exits'!$G$9:$G$608,-1)&gt;0),"n/d",_xlfn.MAXIFS('Exits'!$C$9:$C$608,'Exits'!$B$9:$B$608,'Trades'!A168))))</x:f>
      </x:c>
      <x:c r="F168" s="30"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n/d",IF(AND(O168&gt;0,SUMIFS('Exits'!$J$9:$J$608,'Exits'!$B$9:$B$608,'Trades'!A168)=O168),ROUND(SUMIFS('Exits'!$F$9:$F$608,'Exits'!$B$9:$B$608,'Trades'!A168),2),"n/d")))</x:f>
      </x:c>
      <x:c r="G168" s="30" t="str">
        <x:f>IF(P168=0,"",IF(K168&lt;&gt;1,"n/d",IF('Trades'!J168="NET",'Trades'!L168,ROUND(F168-'Trades'!M168-'Trades'!N168+'Trades'!O168,2))))</x:f>
      </x:c>
      <x:c r="H168" s="31" t="str">
        <x:f>IF(P168=0,"",IF(N168=1,G168/'Trades'!P168,"n/d"))</x:f>
      </x:c>
      <x:c r="I168" s="33" t="str">
        <x:f>IF(P168=0,"",IF(K168&lt;&gt;1,"Posición sin completar",IF(NOT(ISNUMBER('Trades'!P168)),"Riesgo ausente o no válido: positivo, ≤ 1.000.000.000 y hasta 2 decimales.",IF(OR('Trades'!P168&lt;=0,'Trades'!P168&gt;1000000000,ROUND('Trades'!P168,2)&lt;&gt;'Trades'!P168),"Riesgo ausente o no válido: positivo, ≤ 1.000.000.000 y hasta 2 decimales.",IF(AND('Trades'!Q168&lt;&gt;"PRICE",'Trades'!Q168&lt;&gt;"ALL_IN"),"Elija PRICE o ALL_IN",IF('Trades'!Q168&lt;&gt;'Summary'!$K$4,"Otra base seleccionada","Registrado"))))))</x:f>
      </x:c>
      <x:c r="J168" s="33" t="str">
        <x:f>IF(P168=0,"",IF('Summary'!$H$6="Revise las fechas del filtro","Revise las fechas del filtro",IF(L168=1,"Incluida",IF(K168=1,"Fuera del período","No incluida"))))</x:f>
      </x:c>
      <x:c r="K168" s="29" t="n">
        <x:f>IF(P168=0,0,IF('Trades'!I168="UNSUPPORTED",4,IF(C168&lt;&gt;"",3,IF('Trades'!I168="OPEN",2,1))))</x:f>
        <x:v>0</x:v>
      </x:c>
      <x:c r="L168" s="29" t="n">
        <x:f>IF(OR(K168&lt;&gt;1,'Summary'!$H$6="Revise las fechas del filtro"),0,IF(AND(OR('Summary'!$B$6="",E168&gt;='Summary'!$B$6),OR('Summary'!$E$6="",E168&lt;'Summary'!$E$6+1)),1,0))</x:f>
        <x:v>0</x:v>
      </x:c>
      <x:c r="M168" s="29" t="n">
        <x:f>IF(AND(L168=1,N168=1,'Trades'!Q168='Summary'!$K$4),1,0)</x:f>
        <x:v>0</x:v>
      </x:c>
      <x:c r="N168" s="29" t="n">
        <x:f>IF(K168&lt;&gt;1,0,IF(NOT(ISNUMBER('Trades'!P168)),0,IF(AND('Trades'!P168&gt;0,'Trades'!P168&lt;=1000000000,ROUND('Trades'!P168,2)='Trades'!P168,OR('Trades'!Q168="PRICE",'Trades'!Q168="ALL_IN")),1,0)))</x:f>
        <x:v>0</x:v>
      </x:c>
      <x:c r="O168" s="29" t="n">
        <x:f>IF(P168=0,0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0,COUNTIFS('Exits'!$B$9:$B$608,'Trades'!A168,'Exits'!$K$9:$K$608,1)))</x:f>
        <x:v>0</x:v>
      </x:c>
      <x:c r="P168" s="29" t="n">
        <x:f>IF(COUNTA('Trades'!A168:I168,'Trades'!K168:T168)=0,0,1)</x:f>
        <x:v>0</x:v>
      </x:c>
    </x:row>
    <x:row r="169" ht="52" customHeight="1">
      <x:c r="A169" s="29" t="str">
        <x:f>IF(P169=0,"",IF('Trades'!A169="","[Trades "&amp;ROW()&amp;"]",'Trades'!A169))</x:f>
      </x:c>
      <x:c r="B169" s="33" t="str">
        <x:f>IF(K169=0,"",CHOOSE(K169,"Completa","Abierta","Incompleta / no válida","No admitida"))</x:f>
      </x:c>
      <x:c r="C169" s="33" t="str">
        <x:f>IF(P169=0,"",IF('Trades'!I169="UNSUPPORTED","No se admiten aumentos ni inversiones de posición",IF('Trades'!A169="","Introduzca el ID de operación",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ID: texto que empiece por A–Z, hasta 64 caracteres; sin *, ?, ~, =, &lt; ni &gt;. Ejemplo: T-001.",IF(COUNTIFS('Trades'!$A$9:$A$208,'Trades'!A169)&lt;&gt;1,"ID de operación duplicado",IF('Trades'!B169="","Indique el instrumento",IF(AND('Trades'!C169&lt;&gt;"LONG",'Trades'!C169&lt;&gt;"SHORT"),"Elija LONG o SHORT",IF(NOT(ISNUMBER('Trades'!D169)),"Introduzca una fecha y hora de apertura válidas",IF(OR('Trades'!D169&lt;1,'Trades'!D169&gt;2958465),"Introduzca una fecha y hora de apertura válidas",IF(NOT(ISNUMBER('Trades'!E169)),"Indique una cantidad inicial positiva",IF(OR('Trades'!E169&lt;=0,'Trades'!E169&gt;1000000,ROUND('Trades'!E169,8)&lt;&gt;'Trades'!E169),"Indique una cantidad inicial positiva",IF('Trades'!F169="","Indique la unidad de cantidad",IF(AND('Trades'!I169&lt;&gt;"OPEN",'Trades'!I169&lt;&gt;"CLOSED"),"Elija OPEN o CLOSED",IF(AND('Trades'!J169&lt;&gt;"NET",'Trades'!J169&lt;&gt;"GROSS"),"Elija NET o GROSS",IF(COUNTIFS('Exits'!$B$9:$B$608,'Trades'!A169,'Exits'!$G$9:$G$608,-1)&gt;0,"Revise las salidas vinculadas",IF(D169&gt;'Trades'!E169,"La cantidad cerrada supera la inicial",IF(AND('Trades'!I169="OPEN",D169='Trades'!E169),"OPEN contradice un saldo de cantidad nulo",IF('Trades'!I169="OPEN","",IF(O169=0,"Añada un cierre en Exits",IF(D169&lt;&gt;'Trades'!E169,"CLOSED requiere cerrar toda la cantidad",IF(AND('Trades'!J169="NET",NOT(ISNUMBER('Trades'!L169))),"Introduzca el neto conciliado de toda la posición",IF(AND('Trades'!J169="NET",'Trades'!K169&lt;&gt;"YES"),"Confirme que el neto abarca toda la posición",IF(IF('Trades'!J169="NET",IF('Trades'!M169="",FALSE,IF(NOT(ISNUMBER('Trades'!M169)),TRUE,OR('Trades'!M169&lt;0,'Trades'!M169&gt;1000000000,ROUND('Trades'!M169,2)&lt;&gt;'Trades'!M169))),FALSE),"Importes: hasta 2 decimales; valor absoluto de entrada ≤ 1.000.000.000.",IF(IF('Trades'!J169="NET",IF('Trades'!N169="",FALSE,IF(NOT(ISNUMBER('Trades'!N169)),TRUE,OR('Trades'!N169&lt;0,'Trades'!N169&gt;1000000000,ROUND('Trades'!N169,2)&lt;&gt;'Trades'!N169))),FALSE),"Importes: hasta 2 decimales; valor absoluto de entrada ≤ 1.000.000.000.",IF(IF('Trades'!J169="NET",IF('Trades'!O169="",FALSE,IF(NOT(ISNUMBER('Trades'!O169)),TRUE,OR(ABS('Trades'!O169)&gt;1000000000,ROUND('Trades'!O169,2)&lt;&gt;'Trades'!O169))),FALSE),"Importes: hasta 2 decimales; valor absoluto de entrada ≤ 1.000.000.000.",IF(AND('Trades'!J169="GROSS",NOT(ISNUMBER('Trades'!M169))),"Indique la comisión, incluso si es cero",IF(AND('Trades'!J169="GROSS",'Trades'!M169&lt;0),"La comisión no puede ser negativa",IF(AND('Trades'!J169="GROSS",NOT(ISNUMBER('Trades'!N169))),"Indique otros cargos, incluso si son cero",IF(AND('Trades'!J169="GROSS",'Trades'!N169&lt;0),"Los cargos no pueden ser negativos",IF(AND('Trades'!J169="GROSS",NOT(ISNUMBER('Trades'!O169))),"Indique la financiación con signo, incluido cero",IF(AND('Trades'!J169="GROSS",NOT(ISNUMBER(F169))),"Indique el P&amp;L bruto de cada salida",IF(IF('Trades'!J169="NET",OR(ABS('Trades'!L169)&gt;1000000000,ROUND('Trades'!L169,2)&lt;&gt;'Trades'!L169),FALSE),"Importes: hasta 2 decimales; valor absoluto de entrada ≤ 1.000.000.000.",IF(IF('Trades'!J169="GROSS",OR(ABS('Trades'!M169)&gt;1000000000,ABS('Trades'!N169)&gt;1000000000,ABS('Trades'!O169)&gt;1000000000,ROUND('Trades'!M169,2)&lt;&gt;'Trades'!M169,ROUND('Trades'!N169,2)&lt;&gt;'Trades'!N169,ROUND('Trades'!O169,2)&lt;&gt;'Trades'!O169),FALSE),"Importes: hasta 2 decimales; valor absoluto de entrada ≤ 1.000.000.000.",IF(AND('Trades'!G169&lt;&gt;"",OR(NOT(ISNUMBER('Trades'!G169)),'Trades'!G169&lt;=0)),"Indique un precio positivo o deje la celda vacía",IF(AND('Trades'!H169&lt;&gt;"",OR(NOT(ISNUMBER('Trades'!H169)),'Trades'!H169&lt;=0)),"Indique un precio positivo o deje la celda vacía","")))))))))))))))))))))))))))))))))))</x:f>
      </x:c>
      <x:c r="D169" s="31"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d",ROUND(SUMIFS('Exits'!$I$9:$I$608,'Exits'!$B$9:$B$608,'Trades'!A169),8)))</x:f>
      </x:c>
      <x:c r="E169" s="32"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d",IF(OR(O169=0,COUNTIFS('Exits'!$B$9:$B$608,'Trades'!A169,'Exits'!$G$9:$G$608,-1)&gt;0),"n/d",_xlfn.MAXIFS('Exits'!$C$9:$C$608,'Exits'!$B$9:$B$608,'Trades'!A169))))</x:f>
      </x:c>
      <x:c r="F169" s="30"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n/d",IF(AND(O169&gt;0,SUMIFS('Exits'!$J$9:$J$608,'Exits'!$B$9:$B$608,'Trades'!A169)=O169),ROUND(SUMIFS('Exits'!$F$9:$F$608,'Exits'!$B$9:$B$608,'Trades'!A169),2),"n/d")))</x:f>
      </x:c>
      <x:c r="G169" s="30" t="str">
        <x:f>IF(P169=0,"",IF(K169&lt;&gt;1,"n/d",IF('Trades'!J169="NET",'Trades'!L169,ROUND(F169-'Trades'!M169-'Trades'!N169+'Trades'!O169,2))))</x:f>
      </x:c>
      <x:c r="H169" s="31" t="str">
        <x:f>IF(P169=0,"",IF(N169=1,G169/'Trades'!P169,"n/d"))</x:f>
      </x:c>
      <x:c r="I169" s="33" t="str">
        <x:f>IF(P169=0,"",IF(K169&lt;&gt;1,"Posición sin completar",IF(NOT(ISNUMBER('Trades'!P169)),"Riesgo ausente o no válido: positivo, ≤ 1.000.000.000 y hasta 2 decimales.",IF(OR('Trades'!P169&lt;=0,'Trades'!P169&gt;1000000000,ROUND('Trades'!P169,2)&lt;&gt;'Trades'!P169),"Riesgo ausente o no válido: positivo, ≤ 1.000.000.000 y hasta 2 decimales.",IF(AND('Trades'!Q169&lt;&gt;"PRICE",'Trades'!Q169&lt;&gt;"ALL_IN"),"Elija PRICE o ALL_IN",IF('Trades'!Q169&lt;&gt;'Summary'!$K$4,"Otra base seleccionada","Registrado"))))))</x:f>
      </x:c>
      <x:c r="J169" s="33" t="str">
        <x:f>IF(P169=0,"",IF('Summary'!$H$6="Revise las fechas del filtro","Revise las fechas del filtro",IF(L169=1,"Incluida",IF(K169=1,"Fuera del período","No incluida"))))</x:f>
      </x:c>
      <x:c r="K169" s="29" t="n">
        <x:f>IF(P169=0,0,IF('Trades'!I169="UNSUPPORTED",4,IF(C169&lt;&gt;"",3,IF('Trades'!I169="OPEN",2,1))))</x:f>
        <x:v>0</x:v>
      </x:c>
      <x:c r="L169" s="29" t="n">
        <x:f>IF(OR(K169&lt;&gt;1,'Summary'!$H$6="Revise las fechas del filtro"),0,IF(AND(OR('Summary'!$B$6="",E169&gt;='Summary'!$B$6),OR('Summary'!$E$6="",E169&lt;'Summary'!$E$6+1)),1,0))</x:f>
        <x:v>0</x:v>
      </x:c>
      <x:c r="M169" s="29" t="n">
        <x:f>IF(AND(L169=1,N169=1,'Trades'!Q169='Summary'!$K$4),1,0)</x:f>
        <x:v>0</x:v>
      </x:c>
      <x:c r="N169" s="29" t="n">
        <x:f>IF(K169&lt;&gt;1,0,IF(NOT(ISNUMBER('Trades'!P169)),0,IF(AND('Trades'!P169&gt;0,'Trades'!P169&lt;=1000000000,ROUND('Trades'!P169,2)='Trades'!P169,OR('Trades'!Q169="PRICE",'Trades'!Q169="ALL_IN")),1,0)))</x:f>
        <x:v>0</x:v>
      </x:c>
      <x:c r="O169" s="29" t="n">
        <x:f>IF(P169=0,0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0,COUNTIFS('Exits'!$B$9:$B$608,'Trades'!A169,'Exits'!$K$9:$K$608,1)))</x:f>
        <x:v>0</x:v>
      </x:c>
      <x:c r="P169" s="29" t="n">
        <x:f>IF(COUNTA('Trades'!A169:I169,'Trades'!K169:T169)=0,0,1)</x:f>
        <x:v>0</x:v>
      </x:c>
    </x:row>
    <x:row r="170" ht="52" customHeight="1">
      <x:c r="A170" s="29" t="str">
        <x:f>IF(P170=0,"",IF('Trades'!A170="","[Trades "&amp;ROW()&amp;"]",'Trades'!A170))</x:f>
      </x:c>
      <x:c r="B170" s="33" t="str">
        <x:f>IF(K170=0,"",CHOOSE(K170,"Completa","Abierta","Incompleta / no válida","No admitida"))</x:f>
      </x:c>
      <x:c r="C170" s="33" t="str">
        <x:f>IF(P170=0,"",IF('Trades'!I170="UNSUPPORTED","No se admiten aumentos ni inversiones de posición",IF('Trades'!A170="","Introduzca el ID de operación",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ID: texto que empiece por A–Z, hasta 64 caracteres; sin *, ?, ~, =, &lt; ni &gt;. Ejemplo: T-001.",IF(COUNTIFS('Trades'!$A$9:$A$208,'Trades'!A170)&lt;&gt;1,"ID de operación duplicado",IF('Trades'!B170="","Indique el instrumento",IF(AND('Trades'!C170&lt;&gt;"LONG",'Trades'!C170&lt;&gt;"SHORT"),"Elija LONG o SHORT",IF(NOT(ISNUMBER('Trades'!D170)),"Introduzca una fecha y hora de apertura válidas",IF(OR('Trades'!D170&lt;1,'Trades'!D170&gt;2958465),"Introduzca una fecha y hora de apertura válidas",IF(NOT(ISNUMBER('Trades'!E170)),"Indique una cantidad inicial positiva",IF(OR('Trades'!E170&lt;=0,'Trades'!E170&gt;1000000,ROUND('Trades'!E170,8)&lt;&gt;'Trades'!E170),"Indique una cantidad inicial positiva",IF('Trades'!F170="","Indique la unidad de cantidad",IF(AND('Trades'!I170&lt;&gt;"OPEN",'Trades'!I170&lt;&gt;"CLOSED"),"Elija OPEN o CLOSED",IF(AND('Trades'!J170&lt;&gt;"NET",'Trades'!J170&lt;&gt;"GROSS"),"Elija NET o GROSS",IF(COUNTIFS('Exits'!$B$9:$B$608,'Trades'!A170,'Exits'!$G$9:$G$608,-1)&gt;0,"Revise las salidas vinculadas",IF(D170&gt;'Trades'!E170,"La cantidad cerrada supera la inicial",IF(AND('Trades'!I170="OPEN",D170='Trades'!E170),"OPEN contradice un saldo de cantidad nulo",IF('Trades'!I170="OPEN","",IF(O170=0,"Añada un cierre en Exits",IF(D170&lt;&gt;'Trades'!E170,"CLOSED requiere cerrar toda la cantidad",IF(AND('Trades'!J170="NET",NOT(ISNUMBER('Trades'!L170))),"Introduzca el neto conciliado de toda la posición",IF(AND('Trades'!J170="NET",'Trades'!K170&lt;&gt;"YES"),"Confirme que el neto abarca toda la posición",IF(IF('Trades'!J170="NET",IF('Trades'!M170="",FALSE,IF(NOT(ISNUMBER('Trades'!M170)),TRUE,OR('Trades'!M170&lt;0,'Trades'!M170&gt;1000000000,ROUND('Trades'!M170,2)&lt;&gt;'Trades'!M170))),FALSE),"Importes: hasta 2 decimales; valor absoluto de entrada ≤ 1.000.000.000.",IF(IF('Trades'!J170="NET",IF('Trades'!N170="",FALSE,IF(NOT(ISNUMBER('Trades'!N170)),TRUE,OR('Trades'!N170&lt;0,'Trades'!N170&gt;1000000000,ROUND('Trades'!N170,2)&lt;&gt;'Trades'!N170))),FALSE),"Importes: hasta 2 decimales; valor absoluto de entrada ≤ 1.000.000.000.",IF(IF('Trades'!J170="NET",IF('Trades'!O170="",FALSE,IF(NOT(ISNUMBER('Trades'!O170)),TRUE,OR(ABS('Trades'!O170)&gt;1000000000,ROUND('Trades'!O170,2)&lt;&gt;'Trades'!O170))),FALSE),"Importes: hasta 2 decimales; valor absoluto de entrada ≤ 1.000.000.000.",IF(AND('Trades'!J170="GROSS",NOT(ISNUMBER('Trades'!M170))),"Indique la comisión, incluso si es cero",IF(AND('Trades'!J170="GROSS",'Trades'!M170&lt;0),"La comisión no puede ser negativa",IF(AND('Trades'!J170="GROSS",NOT(ISNUMBER('Trades'!N170))),"Indique otros cargos, incluso si son cero",IF(AND('Trades'!J170="GROSS",'Trades'!N170&lt;0),"Los cargos no pueden ser negativos",IF(AND('Trades'!J170="GROSS",NOT(ISNUMBER('Trades'!O170))),"Indique la financiación con signo, incluido cero",IF(AND('Trades'!J170="GROSS",NOT(ISNUMBER(F170))),"Indique el P&amp;L bruto de cada salida",IF(IF('Trades'!J170="NET",OR(ABS('Trades'!L170)&gt;1000000000,ROUND('Trades'!L170,2)&lt;&gt;'Trades'!L170),FALSE),"Importes: hasta 2 decimales; valor absoluto de entrada ≤ 1.000.000.000.",IF(IF('Trades'!J170="GROSS",OR(ABS('Trades'!M170)&gt;1000000000,ABS('Trades'!N170)&gt;1000000000,ABS('Trades'!O170)&gt;1000000000,ROUND('Trades'!M170,2)&lt;&gt;'Trades'!M170,ROUND('Trades'!N170,2)&lt;&gt;'Trades'!N170,ROUND('Trades'!O170,2)&lt;&gt;'Trades'!O170),FALSE),"Importes: hasta 2 decimales; valor absoluto de entrada ≤ 1.000.000.000.",IF(AND('Trades'!G170&lt;&gt;"",OR(NOT(ISNUMBER('Trades'!G170)),'Trades'!G170&lt;=0)),"Indique un precio positivo o deje la celda vacía",IF(AND('Trades'!H170&lt;&gt;"",OR(NOT(ISNUMBER('Trades'!H170)),'Trades'!H170&lt;=0)),"Indique un precio positivo o deje la celda vacía","")))))))))))))))))))))))))))))))))))</x:f>
      </x:c>
      <x:c r="D170" s="31"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d",ROUND(SUMIFS('Exits'!$I$9:$I$608,'Exits'!$B$9:$B$608,'Trades'!A170),8)))</x:f>
      </x:c>
      <x:c r="E170" s="32"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d",IF(OR(O170=0,COUNTIFS('Exits'!$B$9:$B$608,'Trades'!A170,'Exits'!$G$9:$G$608,-1)&gt;0),"n/d",_xlfn.MAXIFS('Exits'!$C$9:$C$608,'Exits'!$B$9:$B$608,'Trades'!A170))))</x:f>
      </x:c>
      <x:c r="F170" s="30"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n/d",IF(AND(O170&gt;0,SUMIFS('Exits'!$J$9:$J$608,'Exits'!$B$9:$B$608,'Trades'!A170)=O170),ROUND(SUMIFS('Exits'!$F$9:$F$608,'Exits'!$B$9:$B$608,'Trades'!A170),2),"n/d")))</x:f>
      </x:c>
      <x:c r="G170" s="30" t="str">
        <x:f>IF(P170=0,"",IF(K170&lt;&gt;1,"n/d",IF('Trades'!J170="NET",'Trades'!L170,ROUND(F170-'Trades'!M170-'Trades'!N170+'Trades'!O170,2))))</x:f>
      </x:c>
      <x:c r="H170" s="31" t="str">
        <x:f>IF(P170=0,"",IF(N170=1,G170/'Trades'!P170,"n/d"))</x:f>
      </x:c>
      <x:c r="I170" s="33" t="str">
        <x:f>IF(P170=0,"",IF(K170&lt;&gt;1,"Posición sin completar",IF(NOT(ISNUMBER('Trades'!P170)),"Riesgo ausente o no válido: positivo, ≤ 1.000.000.000 y hasta 2 decimales.",IF(OR('Trades'!P170&lt;=0,'Trades'!P170&gt;1000000000,ROUND('Trades'!P170,2)&lt;&gt;'Trades'!P170),"Riesgo ausente o no válido: positivo, ≤ 1.000.000.000 y hasta 2 decimales.",IF(AND('Trades'!Q170&lt;&gt;"PRICE",'Trades'!Q170&lt;&gt;"ALL_IN"),"Elija PRICE o ALL_IN",IF('Trades'!Q170&lt;&gt;'Summary'!$K$4,"Otra base seleccionada","Registrado"))))))</x:f>
      </x:c>
      <x:c r="J170" s="33" t="str">
        <x:f>IF(P170=0,"",IF('Summary'!$H$6="Revise las fechas del filtro","Revise las fechas del filtro",IF(L170=1,"Incluida",IF(K170=1,"Fuera del período","No incluida"))))</x:f>
      </x:c>
      <x:c r="K170" s="29" t="n">
        <x:f>IF(P170=0,0,IF('Trades'!I170="UNSUPPORTED",4,IF(C170&lt;&gt;"",3,IF('Trades'!I170="OPEN",2,1))))</x:f>
        <x:v>0</x:v>
      </x:c>
      <x:c r="L170" s="29" t="n">
        <x:f>IF(OR(K170&lt;&gt;1,'Summary'!$H$6="Revise las fechas del filtro"),0,IF(AND(OR('Summary'!$B$6="",E170&gt;='Summary'!$B$6),OR('Summary'!$E$6="",E170&lt;'Summary'!$E$6+1)),1,0))</x:f>
        <x:v>0</x:v>
      </x:c>
      <x:c r="M170" s="29" t="n">
        <x:f>IF(AND(L170=1,N170=1,'Trades'!Q170='Summary'!$K$4),1,0)</x:f>
        <x:v>0</x:v>
      </x:c>
      <x:c r="N170" s="29" t="n">
        <x:f>IF(K170&lt;&gt;1,0,IF(NOT(ISNUMBER('Trades'!P170)),0,IF(AND('Trades'!P170&gt;0,'Trades'!P170&lt;=1000000000,ROUND('Trades'!P170,2)='Trades'!P170,OR('Trades'!Q170="PRICE",'Trades'!Q170="ALL_IN")),1,0)))</x:f>
        <x:v>0</x:v>
      </x:c>
      <x:c r="O170" s="29" t="n">
        <x:f>IF(P170=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0,COUNTIFS('Exits'!$B$9:$B$608,'Trades'!A170,'Exits'!$K$9:$K$608,1)))</x:f>
        <x:v>0</x:v>
      </x:c>
      <x:c r="P170" s="29" t="n">
        <x:f>IF(COUNTA('Trades'!A170:I170,'Trades'!K170:T170)=0,0,1)</x:f>
        <x:v>0</x:v>
      </x:c>
    </x:row>
    <x:row r="171" ht="52" customHeight="1">
      <x:c r="A171" s="29" t="str">
        <x:f>IF(P171=0,"",IF('Trades'!A171="","[Trades "&amp;ROW()&amp;"]",'Trades'!A171))</x:f>
      </x:c>
      <x:c r="B171" s="33" t="str">
        <x:f>IF(K171=0,"",CHOOSE(K171,"Completa","Abierta","Incompleta / no válida","No admitida"))</x:f>
      </x:c>
      <x:c r="C171" s="33" t="str">
        <x:f>IF(P171=0,"",IF('Trades'!I171="UNSUPPORTED","No se admiten aumentos ni inversiones de posición",IF('Trades'!A171="","Introduzca el ID de operación",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ID: texto que empiece por A–Z, hasta 64 caracteres; sin *, ?, ~, =, &lt; ni &gt;. Ejemplo: T-001.",IF(COUNTIFS('Trades'!$A$9:$A$208,'Trades'!A171)&lt;&gt;1,"ID de operación duplicado",IF('Trades'!B171="","Indique el instrumento",IF(AND('Trades'!C171&lt;&gt;"LONG",'Trades'!C171&lt;&gt;"SHORT"),"Elija LONG o SHORT",IF(NOT(ISNUMBER('Trades'!D171)),"Introduzca una fecha y hora de apertura válidas",IF(OR('Trades'!D171&lt;1,'Trades'!D171&gt;2958465),"Introduzca una fecha y hora de apertura válidas",IF(NOT(ISNUMBER('Trades'!E171)),"Indique una cantidad inicial positiva",IF(OR('Trades'!E171&lt;=0,'Trades'!E171&gt;1000000,ROUND('Trades'!E171,8)&lt;&gt;'Trades'!E171),"Indique una cantidad inicial positiva",IF('Trades'!F171="","Indique la unidad de cantidad",IF(AND('Trades'!I171&lt;&gt;"OPEN",'Trades'!I171&lt;&gt;"CLOSED"),"Elija OPEN o CLOSED",IF(AND('Trades'!J171&lt;&gt;"NET",'Trades'!J171&lt;&gt;"GROSS"),"Elija NET o GROSS",IF(COUNTIFS('Exits'!$B$9:$B$608,'Trades'!A171,'Exits'!$G$9:$G$608,-1)&gt;0,"Revise las salidas vinculadas",IF(D171&gt;'Trades'!E171,"La cantidad cerrada supera la inicial",IF(AND('Trades'!I171="OPEN",D171='Trades'!E171),"OPEN contradice un saldo de cantidad nulo",IF('Trades'!I171="OPEN","",IF(O171=0,"Añada un cierre en Exits",IF(D171&lt;&gt;'Trades'!E171,"CLOSED requiere cerrar toda la cantidad",IF(AND('Trades'!J171="NET",NOT(ISNUMBER('Trades'!L171))),"Introduzca el neto conciliado de toda la posición",IF(AND('Trades'!J171="NET",'Trades'!K171&lt;&gt;"YES"),"Confirme que el neto abarca toda la posición",IF(IF('Trades'!J171="NET",IF('Trades'!M171="",FALSE,IF(NOT(ISNUMBER('Trades'!M171)),TRUE,OR('Trades'!M171&lt;0,'Trades'!M171&gt;1000000000,ROUND('Trades'!M171,2)&lt;&gt;'Trades'!M171))),FALSE),"Importes: hasta 2 decimales; valor absoluto de entrada ≤ 1.000.000.000.",IF(IF('Trades'!J171="NET",IF('Trades'!N171="",FALSE,IF(NOT(ISNUMBER('Trades'!N171)),TRUE,OR('Trades'!N171&lt;0,'Trades'!N171&gt;1000000000,ROUND('Trades'!N171,2)&lt;&gt;'Trades'!N171))),FALSE),"Importes: hasta 2 decimales; valor absoluto de entrada ≤ 1.000.000.000.",IF(IF('Trades'!J171="NET",IF('Trades'!O171="",FALSE,IF(NOT(ISNUMBER('Trades'!O171)),TRUE,OR(ABS('Trades'!O171)&gt;1000000000,ROUND('Trades'!O171,2)&lt;&gt;'Trades'!O171))),FALSE),"Importes: hasta 2 decimales; valor absoluto de entrada ≤ 1.000.000.000.",IF(AND('Trades'!J171="GROSS",NOT(ISNUMBER('Trades'!M171))),"Indique la comisión, incluso si es cero",IF(AND('Trades'!J171="GROSS",'Trades'!M171&lt;0),"La comisión no puede ser negativa",IF(AND('Trades'!J171="GROSS",NOT(ISNUMBER('Trades'!N171))),"Indique otros cargos, incluso si son cero",IF(AND('Trades'!J171="GROSS",'Trades'!N171&lt;0),"Los cargos no pueden ser negativos",IF(AND('Trades'!J171="GROSS",NOT(ISNUMBER('Trades'!O171))),"Indique la financiación con signo, incluido cero",IF(AND('Trades'!J171="GROSS",NOT(ISNUMBER(F171))),"Indique el P&amp;L bruto de cada salida",IF(IF('Trades'!J171="NET",OR(ABS('Trades'!L171)&gt;1000000000,ROUND('Trades'!L171,2)&lt;&gt;'Trades'!L171),FALSE),"Importes: hasta 2 decimales; valor absoluto de entrada ≤ 1.000.000.000.",IF(IF('Trades'!J171="GROSS",OR(ABS('Trades'!M171)&gt;1000000000,ABS('Trades'!N171)&gt;1000000000,ABS('Trades'!O171)&gt;1000000000,ROUND('Trades'!M171,2)&lt;&gt;'Trades'!M171,ROUND('Trades'!N171,2)&lt;&gt;'Trades'!N171,ROUND('Trades'!O171,2)&lt;&gt;'Trades'!O171),FALSE),"Importes: hasta 2 decimales; valor absoluto de entrada ≤ 1.000.000.000.",IF(AND('Trades'!G171&lt;&gt;"",OR(NOT(ISNUMBER('Trades'!G171)),'Trades'!G171&lt;=0)),"Indique un precio positivo o deje la celda vacía",IF(AND('Trades'!H171&lt;&gt;"",OR(NOT(ISNUMBER('Trades'!H171)),'Trades'!H171&lt;=0)),"Indique un precio positivo o deje la celda vacía","")))))))))))))))))))))))))))))))))))</x:f>
      </x:c>
      <x:c r="D171" s="31"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d",ROUND(SUMIFS('Exits'!$I$9:$I$608,'Exits'!$B$9:$B$608,'Trades'!A171),8)))</x:f>
      </x:c>
      <x:c r="E171" s="32"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d",IF(OR(O171=0,COUNTIFS('Exits'!$B$9:$B$608,'Trades'!A171,'Exits'!$G$9:$G$608,-1)&gt;0),"n/d",_xlfn.MAXIFS('Exits'!$C$9:$C$608,'Exits'!$B$9:$B$608,'Trades'!A171))))</x:f>
      </x:c>
      <x:c r="F171" s="30"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n/d",IF(AND(O171&gt;0,SUMIFS('Exits'!$J$9:$J$608,'Exits'!$B$9:$B$608,'Trades'!A171)=O171),ROUND(SUMIFS('Exits'!$F$9:$F$608,'Exits'!$B$9:$B$608,'Trades'!A171),2),"n/d")))</x:f>
      </x:c>
      <x:c r="G171" s="30" t="str">
        <x:f>IF(P171=0,"",IF(K171&lt;&gt;1,"n/d",IF('Trades'!J171="NET",'Trades'!L171,ROUND(F171-'Trades'!M171-'Trades'!N171+'Trades'!O171,2))))</x:f>
      </x:c>
      <x:c r="H171" s="31" t="str">
        <x:f>IF(P171=0,"",IF(N171=1,G171/'Trades'!P171,"n/d"))</x:f>
      </x:c>
      <x:c r="I171" s="33" t="str">
        <x:f>IF(P171=0,"",IF(K171&lt;&gt;1,"Posición sin completar",IF(NOT(ISNUMBER('Trades'!P171)),"Riesgo ausente o no válido: positivo, ≤ 1.000.000.000 y hasta 2 decimales.",IF(OR('Trades'!P171&lt;=0,'Trades'!P171&gt;1000000000,ROUND('Trades'!P171,2)&lt;&gt;'Trades'!P171),"Riesgo ausente o no válido: positivo, ≤ 1.000.000.000 y hasta 2 decimales.",IF(AND('Trades'!Q171&lt;&gt;"PRICE",'Trades'!Q171&lt;&gt;"ALL_IN"),"Elija PRICE o ALL_IN",IF('Trades'!Q171&lt;&gt;'Summary'!$K$4,"Otra base seleccionada","Registrado"))))))</x:f>
      </x:c>
      <x:c r="J171" s="33" t="str">
        <x:f>IF(P171=0,"",IF('Summary'!$H$6="Revise las fechas del filtro","Revise las fechas del filtro",IF(L171=1,"Incluida",IF(K171=1,"Fuera del período","No incluida"))))</x:f>
      </x:c>
      <x:c r="K171" s="29" t="n">
        <x:f>IF(P171=0,0,IF('Trades'!I171="UNSUPPORTED",4,IF(C171&lt;&gt;"",3,IF('Trades'!I171="OPEN",2,1))))</x:f>
        <x:v>0</x:v>
      </x:c>
      <x:c r="L171" s="29" t="n">
        <x:f>IF(OR(K171&lt;&gt;1,'Summary'!$H$6="Revise las fechas del filtro"),0,IF(AND(OR('Summary'!$B$6="",E171&gt;='Summary'!$B$6),OR('Summary'!$E$6="",E171&lt;'Summary'!$E$6+1)),1,0))</x:f>
        <x:v>0</x:v>
      </x:c>
      <x:c r="M171" s="29" t="n">
        <x:f>IF(AND(L171=1,N171=1,'Trades'!Q171='Summary'!$K$4),1,0)</x:f>
        <x:v>0</x:v>
      </x:c>
      <x:c r="N171" s="29" t="n">
        <x:f>IF(K171&lt;&gt;1,0,IF(NOT(ISNUMBER('Trades'!P171)),0,IF(AND('Trades'!P171&gt;0,'Trades'!P171&lt;=1000000000,ROUND('Trades'!P171,2)='Trades'!P171,OR('Trades'!Q171="PRICE",'Trades'!Q171="ALL_IN")),1,0)))</x:f>
        <x:v>0</x:v>
      </x:c>
      <x:c r="O171" s="29" t="n">
        <x:f>IF(P171=0,0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0,COUNTIFS('Exits'!$B$9:$B$608,'Trades'!A171,'Exits'!$K$9:$K$608,1)))</x:f>
        <x:v>0</x:v>
      </x:c>
      <x:c r="P171" s="29" t="n">
        <x:f>IF(COUNTA('Trades'!A171:I171,'Trades'!K171:T171)=0,0,1)</x:f>
        <x:v>0</x:v>
      </x:c>
    </x:row>
    <x:row r="172" ht="52" customHeight="1">
      <x:c r="A172" s="29" t="str">
        <x:f>IF(P172=0,"",IF('Trades'!A172="","[Trades "&amp;ROW()&amp;"]",'Trades'!A172))</x:f>
      </x:c>
      <x:c r="B172" s="33" t="str">
        <x:f>IF(K172=0,"",CHOOSE(K172,"Completa","Abierta","Incompleta / no válida","No admitida"))</x:f>
      </x:c>
      <x:c r="C172" s="33" t="str">
        <x:f>IF(P172=0,"",IF('Trades'!I172="UNSUPPORTED","No se admiten aumentos ni inversiones de posición",IF('Trades'!A172="","Introduzca el ID de operación",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ID: texto que empiece por A–Z, hasta 64 caracteres; sin *, ?, ~, =, &lt; ni &gt;. Ejemplo: T-001.",IF(COUNTIFS('Trades'!$A$9:$A$208,'Trades'!A172)&lt;&gt;1,"ID de operación duplicado",IF('Trades'!B172="","Indique el instrumento",IF(AND('Trades'!C172&lt;&gt;"LONG",'Trades'!C172&lt;&gt;"SHORT"),"Elija LONG o SHORT",IF(NOT(ISNUMBER('Trades'!D172)),"Introduzca una fecha y hora de apertura válidas",IF(OR('Trades'!D172&lt;1,'Trades'!D172&gt;2958465),"Introduzca una fecha y hora de apertura válidas",IF(NOT(ISNUMBER('Trades'!E172)),"Indique una cantidad inicial positiva",IF(OR('Trades'!E172&lt;=0,'Trades'!E172&gt;1000000,ROUND('Trades'!E172,8)&lt;&gt;'Trades'!E172),"Indique una cantidad inicial positiva",IF('Trades'!F172="","Indique la unidad de cantidad",IF(AND('Trades'!I172&lt;&gt;"OPEN",'Trades'!I172&lt;&gt;"CLOSED"),"Elija OPEN o CLOSED",IF(AND('Trades'!J172&lt;&gt;"NET",'Trades'!J172&lt;&gt;"GROSS"),"Elija NET o GROSS",IF(COUNTIFS('Exits'!$B$9:$B$608,'Trades'!A172,'Exits'!$G$9:$G$608,-1)&gt;0,"Revise las salidas vinculadas",IF(D172&gt;'Trades'!E172,"La cantidad cerrada supera la inicial",IF(AND('Trades'!I172="OPEN",D172='Trades'!E172),"OPEN contradice un saldo de cantidad nulo",IF('Trades'!I172="OPEN","",IF(O172=0,"Añada un cierre en Exits",IF(D172&lt;&gt;'Trades'!E172,"CLOSED requiere cerrar toda la cantidad",IF(AND('Trades'!J172="NET",NOT(ISNUMBER('Trades'!L172))),"Introduzca el neto conciliado de toda la posición",IF(AND('Trades'!J172="NET",'Trades'!K172&lt;&gt;"YES"),"Confirme que el neto abarca toda la posición",IF(IF('Trades'!J172="NET",IF('Trades'!M172="",FALSE,IF(NOT(ISNUMBER('Trades'!M172)),TRUE,OR('Trades'!M172&lt;0,'Trades'!M172&gt;1000000000,ROUND('Trades'!M172,2)&lt;&gt;'Trades'!M172))),FALSE),"Importes: hasta 2 decimales; valor absoluto de entrada ≤ 1.000.000.000.",IF(IF('Trades'!J172="NET",IF('Trades'!N172="",FALSE,IF(NOT(ISNUMBER('Trades'!N172)),TRUE,OR('Trades'!N172&lt;0,'Trades'!N172&gt;1000000000,ROUND('Trades'!N172,2)&lt;&gt;'Trades'!N172))),FALSE),"Importes: hasta 2 decimales; valor absoluto de entrada ≤ 1.000.000.000.",IF(IF('Trades'!J172="NET",IF('Trades'!O172="",FALSE,IF(NOT(ISNUMBER('Trades'!O172)),TRUE,OR(ABS('Trades'!O172)&gt;1000000000,ROUND('Trades'!O172,2)&lt;&gt;'Trades'!O172))),FALSE),"Importes: hasta 2 decimales; valor absoluto de entrada ≤ 1.000.000.000.",IF(AND('Trades'!J172="GROSS",NOT(ISNUMBER('Trades'!M172))),"Indique la comisión, incluso si es cero",IF(AND('Trades'!J172="GROSS",'Trades'!M172&lt;0),"La comisión no puede ser negativa",IF(AND('Trades'!J172="GROSS",NOT(ISNUMBER('Trades'!N172))),"Indique otros cargos, incluso si son cero",IF(AND('Trades'!J172="GROSS",'Trades'!N172&lt;0),"Los cargos no pueden ser negativos",IF(AND('Trades'!J172="GROSS",NOT(ISNUMBER('Trades'!O172))),"Indique la financiación con signo, incluido cero",IF(AND('Trades'!J172="GROSS",NOT(ISNUMBER(F172))),"Indique el P&amp;L bruto de cada salida",IF(IF('Trades'!J172="NET",OR(ABS('Trades'!L172)&gt;1000000000,ROUND('Trades'!L172,2)&lt;&gt;'Trades'!L172),FALSE),"Importes: hasta 2 decimales; valor absoluto de entrada ≤ 1.000.000.000.",IF(IF('Trades'!J172="GROSS",OR(ABS('Trades'!M172)&gt;1000000000,ABS('Trades'!N172)&gt;1000000000,ABS('Trades'!O172)&gt;1000000000,ROUND('Trades'!M172,2)&lt;&gt;'Trades'!M172,ROUND('Trades'!N172,2)&lt;&gt;'Trades'!N172,ROUND('Trades'!O172,2)&lt;&gt;'Trades'!O172),FALSE),"Importes: hasta 2 decimales; valor absoluto de entrada ≤ 1.000.000.000.",IF(AND('Trades'!G172&lt;&gt;"",OR(NOT(ISNUMBER('Trades'!G172)),'Trades'!G172&lt;=0)),"Indique un precio positivo o deje la celda vacía",IF(AND('Trades'!H172&lt;&gt;"",OR(NOT(ISNUMBER('Trades'!H172)),'Trades'!H172&lt;=0)),"Indique un precio positivo o deje la celda vacía","")))))))))))))))))))))))))))))))))))</x:f>
      </x:c>
      <x:c r="D172" s="31"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d",ROUND(SUMIFS('Exits'!$I$9:$I$608,'Exits'!$B$9:$B$608,'Trades'!A172),8)))</x:f>
      </x:c>
      <x:c r="E172" s="32"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d",IF(OR(O172=0,COUNTIFS('Exits'!$B$9:$B$608,'Trades'!A172,'Exits'!$G$9:$G$608,-1)&gt;0),"n/d",_xlfn.MAXIFS('Exits'!$C$9:$C$608,'Exits'!$B$9:$B$608,'Trades'!A172))))</x:f>
      </x:c>
      <x:c r="F172" s="30"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n/d",IF(AND(O172&gt;0,SUMIFS('Exits'!$J$9:$J$608,'Exits'!$B$9:$B$608,'Trades'!A172)=O172),ROUND(SUMIFS('Exits'!$F$9:$F$608,'Exits'!$B$9:$B$608,'Trades'!A172),2),"n/d")))</x:f>
      </x:c>
      <x:c r="G172" s="30" t="str">
        <x:f>IF(P172=0,"",IF(K172&lt;&gt;1,"n/d",IF('Trades'!J172="NET",'Trades'!L172,ROUND(F172-'Trades'!M172-'Trades'!N172+'Trades'!O172,2))))</x:f>
      </x:c>
      <x:c r="H172" s="31" t="str">
        <x:f>IF(P172=0,"",IF(N172=1,G172/'Trades'!P172,"n/d"))</x:f>
      </x:c>
      <x:c r="I172" s="33" t="str">
        <x:f>IF(P172=0,"",IF(K172&lt;&gt;1,"Posición sin completar",IF(NOT(ISNUMBER('Trades'!P172)),"Riesgo ausente o no válido: positivo, ≤ 1.000.000.000 y hasta 2 decimales.",IF(OR('Trades'!P172&lt;=0,'Trades'!P172&gt;1000000000,ROUND('Trades'!P172,2)&lt;&gt;'Trades'!P172),"Riesgo ausente o no válido: positivo, ≤ 1.000.000.000 y hasta 2 decimales.",IF(AND('Trades'!Q172&lt;&gt;"PRICE",'Trades'!Q172&lt;&gt;"ALL_IN"),"Elija PRICE o ALL_IN",IF('Trades'!Q172&lt;&gt;'Summary'!$K$4,"Otra base seleccionada","Registrado"))))))</x:f>
      </x:c>
      <x:c r="J172" s="33" t="str">
        <x:f>IF(P172=0,"",IF('Summary'!$H$6="Revise las fechas del filtro","Revise las fechas del filtro",IF(L172=1,"Incluida",IF(K172=1,"Fuera del período","No incluida"))))</x:f>
      </x:c>
      <x:c r="K172" s="29" t="n">
        <x:f>IF(P172=0,0,IF('Trades'!I172="UNSUPPORTED",4,IF(C172&lt;&gt;"",3,IF('Trades'!I172="OPEN",2,1))))</x:f>
        <x:v>0</x:v>
      </x:c>
      <x:c r="L172" s="29" t="n">
        <x:f>IF(OR(K172&lt;&gt;1,'Summary'!$H$6="Revise las fechas del filtro"),0,IF(AND(OR('Summary'!$B$6="",E172&gt;='Summary'!$B$6),OR('Summary'!$E$6="",E172&lt;'Summary'!$E$6+1)),1,0))</x:f>
        <x:v>0</x:v>
      </x:c>
      <x:c r="M172" s="29" t="n">
        <x:f>IF(AND(L172=1,N172=1,'Trades'!Q172='Summary'!$K$4),1,0)</x:f>
        <x:v>0</x:v>
      </x:c>
      <x:c r="N172" s="29" t="n">
        <x:f>IF(K172&lt;&gt;1,0,IF(NOT(ISNUMBER('Trades'!P172)),0,IF(AND('Trades'!P172&gt;0,'Trades'!P172&lt;=1000000000,ROUND('Trades'!P172,2)='Trades'!P172,OR('Trades'!Q172="PRICE",'Trades'!Q172="ALL_IN")),1,0)))</x:f>
        <x:v>0</x:v>
      </x:c>
      <x:c r="O172" s="29" t="n">
        <x:f>IF(P172=0,0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0,COUNTIFS('Exits'!$B$9:$B$608,'Trades'!A172,'Exits'!$K$9:$K$608,1)))</x:f>
        <x:v>0</x:v>
      </x:c>
      <x:c r="P172" s="29" t="n">
        <x:f>IF(COUNTA('Trades'!A172:I172,'Trades'!K172:T172)=0,0,1)</x:f>
        <x:v>0</x:v>
      </x:c>
    </x:row>
    <x:row r="173" ht="52" customHeight="1">
      <x:c r="A173" s="29" t="str">
        <x:f>IF(P173=0,"",IF('Trades'!A173="","[Trades "&amp;ROW()&amp;"]",'Trades'!A173))</x:f>
      </x:c>
      <x:c r="B173" s="33" t="str">
        <x:f>IF(K173=0,"",CHOOSE(K173,"Completa","Abierta","Incompleta / no válida","No admitida"))</x:f>
      </x:c>
      <x:c r="C173" s="33" t="str">
        <x:f>IF(P173=0,"",IF('Trades'!I173="UNSUPPORTED","No se admiten aumentos ni inversiones de posición",IF('Trades'!A173="","Introduzca el ID de operación",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ID: texto que empiece por A–Z, hasta 64 caracteres; sin *, ?, ~, =, &lt; ni &gt;. Ejemplo: T-001.",IF(COUNTIFS('Trades'!$A$9:$A$208,'Trades'!A173)&lt;&gt;1,"ID de operación duplicado",IF('Trades'!B173="","Indique el instrumento",IF(AND('Trades'!C173&lt;&gt;"LONG",'Trades'!C173&lt;&gt;"SHORT"),"Elija LONG o SHORT",IF(NOT(ISNUMBER('Trades'!D173)),"Introduzca una fecha y hora de apertura válidas",IF(OR('Trades'!D173&lt;1,'Trades'!D173&gt;2958465),"Introduzca una fecha y hora de apertura válidas",IF(NOT(ISNUMBER('Trades'!E173)),"Indique una cantidad inicial positiva",IF(OR('Trades'!E173&lt;=0,'Trades'!E173&gt;1000000,ROUND('Trades'!E173,8)&lt;&gt;'Trades'!E173),"Indique una cantidad inicial positiva",IF('Trades'!F173="","Indique la unidad de cantidad",IF(AND('Trades'!I173&lt;&gt;"OPEN",'Trades'!I173&lt;&gt;"CLOSED"),"Elija OPEN o CLOSED",IF(AND('Trades'!J173&lt;&gt;"NET",'Trades'!J173&lt;&gt;"GROSS"),"Elija NET o GROSS",IF(COUNTIFS('Exits'!$B$9:$B$608,'Trades'!A173,'Exits'!$G$9:$G$608,-1)&gt;0,"Revise las salidas vinculadas",IF(D173&gt;'Trades'!E173,"La cantidad cerrada supera la inicial",IF(AND('Trades'!I173="OPEN",D173='Trades'!E173),"OPEN contradice un saldo de cantidad nulo",IF('Trades'!I173="OPEN","",IF(O173=0,"Añada un cierre en Exits",IF(D173&lt;&gt;'Trades'!E173,"CLOSED requiere cerrar toda la cantidad",IF(AND('Trades'!J173="NET",NOT(ISNUMBER('Trades'!L173))),"Introduzca el neto conciliado de toda la posición",IF(AND('Trades'!J173="NET",'Trades'!K173&lt;&gt;"YES"),"Confirme que el neto abarca toda la posición",IF(IF('Trades'!J173="NET",IF('Trades'!M173="",FALSE,IF(NOT(ISNUMBER('Trades'!M173)),TRUE,OR('Trades'!M173&lt;0,'Trades'!M173&gt;1000000000,ROUND('Trades'!M173,2)&lt;&gt;'Trades'!M173))),FALSE),"Importes: hasta 2 decimales; valor absoluto de entrada ≤ 1.000.000.000.",IF(IF('Trades'!J173="NET",IF('Trades'!N173="",FALSE,IF(NOT(ISNUMBER('Trades'!N173)),TRUE,OR('Trades'!N173&lt;0,'Trades'!N173&gt;1000000000,ROUND('Trades'!N173,2)&lt;&gt;'Trades'!N173))),FALSE),"Importes: hasta 2 decimales; valor absoluto de entrada ≤ 1.000.000.000.",IF(IF('Trades'!J173="NET",IF('Trades'!O173="",FALSE,IF(NOT(ISNUMBER('Trades'!O173)),TRUE,OR(ABS('Trades'!O173)&gt;1000000000,ROUND('Trades'!O173,2)&lt;&gt;'Trades'!O173))),FALSE),"Importes: hasta 2 decimales; valor absoluto de entrada ≤ 1.000.000.000.",IF(AND('Trades'!J173="GROSS",NOT(ISNUMBER('Trades'!M173))),"Indique la comisión, incluso si es cero",IF(AND('Trades'!J173="GROSS",'Trades'!M173&lt;0),"La comisión no puede ser negativa",IF(AND('Trades'!J173="GROSS",NOT(ISNUMBER('Trades'!N173))),"Indique otros cargos, incluso si son cero",IF(AND('Trades'!J173="GROSS",'Trades'!N173&lt;0),"Los cargos no pueden ser negativos",IF(AND('Trades'!J173="GROSS",NOT(ISNUMBER('Trades'!O173))),"Indique la financiación con signo, incluido cero",IF(AND('Trades'!J173="GROSS",NOT(ISNUMBER(F173))),"Indique el P&amp;L bruto de cada salida",IF(IF('Trades'!J173="NET",OR(ABS('Trades'!L173)&gt;1000000000,ROUND('Trades'!L173,2)&lt;&gt;'Trades'!L173),FALSE),"Importes: hasta 2 decimales; valor absoluto de entrada ≤ 1.000.000.000.",IF(IF('Trades'!J173="GROSS",OR(ABS('Trades'!M173)&gt;1000000000,ABS('Trades'!N173)&gt;1000000000,ABS('Trades'!O173)&gt;1000000000,ROUND('Trades'!M173,2)&lt;&gt;'Trades'!M173,ROUND('Trades'!N173,2)&lt;&gt;'Trades'!N173,ROUND('Trades'!O173,2)&lt;&gt;'Trades'!O173),FALSE),"Importes: hasta 2 decimales; valor absoluto de entrada ≤ 1.000.000.000.",IF(AND('Trades'!G173&lt;&gt;"",OR(NOT(ISNUMBER('Trades'!G173)),'Trades'!G173&lt;=0)),"Indique un precio positivo o deje la celda vacía",IF(AND('Trades'!H173&lt;&gt;"",OR(NOT(ISNUMBER('Trades'!H173)),'Trades'!H173&lt;=0)),"Indique un precio positivo o deje la celda vacía","")))))))))))))))))))))))))))))))))))</x:f>
      </x:c>
      <x:c r="D173" s="31"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d",ROUND(SUMIFS('Exits'!$I$9:$I$608,'Exits'!$B$9:$B$608,'Trades'!A173),8)))</x:f>
      </x:c>
      <x:c r="E173" s="32"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d",IF(OR(O173=0,COUNTIFS('Exits'!$B$9:$B$608,'Trades'!A173,'Exits'!$G$9:$G$608,-1)&gt;0),"n/d",_xlfn.MAXIFS('Exits'!$C$9:$C$608,'Exits'!$B$9:$B$608,'Trades'!A173))))</x:f>
      </x:c>
      <x:c r="F173" s="30"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n/d",IF(AND(O173&gt;0,SUMIFS('Exits'!$J$9:$J$608,'Exits'!$B$9:$B$608,'Trades'!A173)=O173),ROUND(SUMIFS('Exits'!$F$9:$F$608,'Exits'!$B$9:$B$608,'Trades'!A173),2),"n/d")))</x:f>
      </x:c>
      <x:c r="G173" s="30" t="str">
        <x:f>IF(P173=0,"",IF(K173&lt;&gt;1,"n/d",IF('Trades'!J173="NET",'Trades'!L173,ROUND(F173-'Trades'!M173-'Trades'!N173+'Trades'!O173,2))))</x:f>
      </x:c>
      <x:c r="H173" s="31" t="str">
        <x:f>IF(P173=0,"",IF(N173=1,G173/'Trades'!P173,"n/d"))</x:f>
      </x:c>
      <x:c r="I173" s="33" t="str">
        <x:f>IF(P173=0,"",IF(K173&lt;&gt;1,"Posición sin completar",IF(NOT(ISNUMBER('Trades'!P173)),"Riesgo ausente o no válido: positivo, ≤ 1.000.000.000 y hasta 2 decimales.",IF(OR('Trades'!P173&lt;=0,'Trades'!P173&gt;1000000000,ROUND('Trades'!P173,2)&lt;&gt;'Trades'!P173),"Riesgo ausente o no válido: positivo, ≤ 1.000.000.000 y hasta 2 decimales.",IF(AND('Trades'!Q173&lt;&gt;"PRICE",'Trades'!Q173&lt;&gt;"ALL_IN"),"Elija PRICE o ALL_IN",IF('Trades'!Q173&lt;&gt;'Summary'!$K$4,"Otra base seleccionada","Registrado"))))))</x:f>
      </x:c>
      <x:c r="J173" s="33" t="str">
        <x:f>IF(P173=0,"",IF('Summary'!$H$6="Revise las fechas del filtro","Revise las fechas del filtro",IF(L173=1,"Incluida",IF(K173=1,"Fuera del período","No incluida"))))</x:f>
      </x:c>
      <x:c r="K173" s="29" t="n">
        <x:f>IF(P173=0,0,IF('Trades'!I173="UNSUPPORTED",4,IF(C173&lt;&gt;"",3,IF('Trades'!I173="OPEN",2,1))))</x:f>
        <x:v>0</x:v>
      </x:c>
      <x:c r="L173" s="29" t="n">
        <x:f>IF(OR(K173&lt;&gt;1,'Summary'!$H$6="Revise las fechas del filtro"),0,IF(AND(OR('Summary'!$B$6="",E173&gt;='Summary'!$B$6),OR('Summary'!$E$6="",E173&lt;'Summary'!$E$6+1)),1,0))</x:f>
        <x:v>0</x:v>
      </x:c>
      <x:c r="M173" s="29" t="n">
        <x:f>IF(AND(L173=1,N173=1,'Trades'!Q173='Summary'!$K$4),1,0)</x:f>
        <x:v>0</x:v>
      </x:c>
      <x:c r="N173" s="29" t="n">
        <x:f>IF(K173&lt;&gt;1,0,IF(NOT(ISNUMBER('Trades'!P173)),0,IF(AND('Trades'!P173&gt;0,'Trades'!P173&lt;=1000000000,ROUND('Trades'!P173,2)='Trades'!P173,OR('Trades'!Q173="PRICE",'Trades'!Q173="ALL_IN")),1,0)))</x:f>
        <x:v>0</x:v>
      </x:c>
      <x:c r="O173" s="29" t="n">
        <x:f>IF(P173=0,0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0,COUNTIFS('Exits'!$B$9:$B$608,'Trades'!A173,'Exits'!$K$9:$K$608,1)))</x:f>
        <x:v>0</x:v>
      </x:c>
      <x:c r="P173" s="29" t="n">
        <x:f>IF(COUNTA('Trades'!A173:I173,'Trades'!K173:T173)=0,0,1)</x:f>
        <x:v>0</x:v>
      </x:c>
    </x:row>
    <x:row r="174" ht="52" customHeight="1">
      <x:c r="A174" s="29" t="str">
        <x:f>IF(P174=0,"",IF('Trades'!A174="","[Trades "&amp;ROW()&amp;"]",'Trades'!A174))</x:f>
      </x:c>
      <x:c r="B174" s="33" t="str">
        <x:f>IF(K174=0,"",CHOOSE(K174,"Completa","Abierta","Incompleta / no válida","No admitida"))</x:f>
      </x:c>
      <x:c r="C174" s="33" t="str">
        <x:f>IF(P174=0,"",IF('Trades'!I174="UNSUPPORTED","No se admiten aumentos ni inversiones de posición",IF('Trades'!A174="","Introduzca el ID de operación",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ID: texto que empiece por A–Z, hasta 64 caracteres; sin *, ?, ~, =, &lt; ni &gt;. Ejemplo: T-001.",IF(COUNTIFS('Trades'!$A$9:$A$208,'Trades'!A174)&lt;&gt;1,"ID de operación duplicado",IF('Trades'!B174="","Indique el instrumento",IF(AND('Trades'!C174&lt;&gt;"LONG",'Trades'!C174&lt;&gt;"SHORT"),"Elija LONG o SHORT",IF(NOT(ISNUMBER('Trades'!D174)),"Introduzca una fecha y hora de apertura válidas",IF(OR('Trades'!D174&lt;1,'Trades'!D174&gt;2958465),"Introduzca una fecha y hora de apertura válidas",IF(NOT(ISNUMBER('Trades'!E174)),"Indique una cantidad inicial positiva",IF(OR('Trades'!E174&lt;=0,'Trades'!E174&gt;1000000,ROUND('Trades'!E174,8)&lt;&gt;'Trades'!E174),"Indique una cantidad inicial positiva",IF('Trades'!F174="","Indique la unidad de cantidad",IF(AND('Trades'!I174&lt;&gt;"OPEN",'Trades'!I174&lt;&gt;"CLOSED"),"Elija OPEN o CLOSED",IF(AND('Trades'!J174&lt;&gt;"NET",'Trades'!J174&lt;&gt;"GROSS"),"Elija NET o GROSS",IF(COUNTIFS('Exits'!$B$9:$B$608,'Trades'!A174,'Exits'!$G$9:$G$608,-1)&gt;0,"Revise las salidas vinculadas",IF(D174&gt;'Trades'!E174,"La cantidad cerrada supera la inicial",IF(AND('Trades'!I174="OPEN",D174='Trades'!E174),"OPEN contradice un saldo de cantidad nulo",IF('Trades'!I174="OPEN","",IF(O174=0,"Añada un cierre en Exits",IF(D174&lt;&gt;'Trades'!E174,"CLOSED requiere cerrar toda la cantidad",IF(AND('Trades'!J174="NET",NOT(ISNUMBER('Trades'!L174))),"Introduzca el neto conciliado de toda la posición",IF(AND('Trades'!J174="NET",'Trades'!K174&lt;&gt;"YES"),"Confirme que el neto abarca toda la posición",IF(IF('Trades'!J174="NET",IF('Trades'!M174="",FALSE,IF(NOT(ISNUMBER('Trades'!M174)),TRUE,OR('Trades'!M174&lt;0,'Trades'!M174&gt;1000000000,ROUND('Trades'!M174,2)&lt;&gt;'Trades'!M174))),FALSE),"Importes: hasta 2 decimales; valor absoluto de entrada ≤ 1.000.000.000.",IF(IF('Trades'!J174="NET",IF('Trades'!N174="",FALSE,IF(NOT(ISNUMBER('Trades'!N174)),TRUE,OR('Trades'!N174&lt;0,'Trades'!N174&gt;1000000000,ROUND('Trades'!N174,2)&lt;&gt;'Trades'!N174))),FALSE),"Importes: hasta 2 decimales; valor absoluto de entrada ≤ 1.000.000.000.",IF(IF('Trades'!J174="NET",IF('Trades'!O174="",FALSE,IF(NOT(ISNUMBER('Trades'!O174)),TRUE,OR(ABS('Trades'!O174)&gt;1000000000,ROUND('Trades'!O174,2)&lt;&gt;'Trades'!O174))),FALSE),"Importes: hasta 2 decimales; valor absoluto de entrada ≤ 1.000.000.000.",IF(AND('Trades'!J174="GROSS",NOT(ISNUMBER('Trades'!M174))),"Indique la comisión, incluso si es cero",IF(AND('Trades'!J174="GROSS",'Trades'!M174&lt;0),"La comisión no puede ser negativa",IF(AND('Trades'!J174="GROSS",NOT(ISNUMBER('Trades'!N174))),"Indique otros cargos, incluso si son cero",IF(AND('Trades'!J174="GROSS",'Trades'!N174&lt;0),"Los cargos no pueden ser negativos",IF(AND('Trades'!J174="GROSS",NOT(ISNUMBER('Trades'!O174))),"Indique la financiación con signo, incluido cero",IF(AND('Trades'!J174="GROSS",NOT(ISNUMBER(F174))),"Indique el P&amp;L bruto de cada salida",IF(IF('Trades'!J174="NET",OR(ABS('Trades'!L174)&gt;1000000000,ROUND('Trades'!L174,2)&lt;&gt;'Trades'!L174),FALSE),"Importes: hasta 2 decimales; valor absoluto de entrada ≤ 1.000.000.000.",IF(IF('Trades'!J174="GROSS",OR(ABS('Trades'!M174)&gt;1000000000,ABS('Trades'!N174)&gt;1000000000,ABS('Trades'!O174)&gt;1000000000,ROUND('Trades'!M174,2)&lt;&gt;'Trades'!M174,ROUND('Trades'!N174,2)&lt;&gt;'Trades'!N174,ROUND('Trades'!O174,2)&lt;&gt;'Trades'!O174),FALSE),"Importes: hasta 2 decimales; valor absoluto de entrada ≤ 1.000.000.000.",IF(AND('Trades'!G174&lt;&gt;"",OR(NOT(ISNUMBER('Trades'!G174)),'Trades'!G174&lt;=0)),"Indique un precio positivo o deje la celda vacía",IF(AND('Trades'!H174&lt;&gt;"",OR(NOT(ISNUMBER('Trades'!H174)),'Trades'!H174&lt;=0)),"Indique un precio positivo o deje la celda vacía","")))))))))))))))))))))))))))))))))))</x:f>
      </x:c>
      <x:c r="D174" s="31"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d",ROUND(SUMIFS('Exits'!$I$9:$I$608,'Exits'!$B$9:$B$608,'Trades'!A174),8)))</x:f>
      </x:c>
      <x:c r="E174" s="32"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d",IF(OR(O174=0,COUNTIFS('Exits'!$B$9:$B$608,'Trades'!A174,'Exits'!$G$9:$G$608,-1)&gt;0),"n/d",_xlfn.MAXIFS('Exits'!$C$9:$C$608,'Exits'!$B$9:$B$608,'Trades'!A174))))</x:f>
      </x:c>
      <x:c r="F174" s="30"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n/d",IF(AND(O174&gt;0,SUMIFS('Exits'!$J$9:$J$608,'Exits'!$B$9:$B$608,'Trades'!A174)=O174),ROUND(SUMIFS('Exits'!$F$9:$F$608,'Exits'!$B$9:$B$608,'Trades'!A174),2),"n/d")))</x:f>
      </x:c>
      <x:c r="G174" s="30" t="str">
        <x:f>IF(P174=0,"",IF(K174&lt;&gt;1,"n/d",IF('Trades'!J174="NET",'Trades'!L174,ROUND(F174-'Trades'!M174-'Trades'!N174+'Trades'!O174,2))))</x:f>
      </x:c>
      <x:c r="H174" s="31" t="str">
        <x:f>IF(P174=0,"",IF(N174=1,G174/'Trades'!P174,"n/d"))</x:f>
      </x:c>
      <x:c r="I174" s="33" t="str">
        <x:f>IF(P174=0,"",IF(K174&lt;&gt;1,"Posición sin completar",IF(NOT(ISNUMBER('Trades'!P174)),"Riesgo ausente o no válido: positivo, ≤ 1.000.000.000 y hasta 2 decimales.",IF(OR('Trades'!P174&lt;=0,'Trades'!P174&gt;1000000000,ROUND('Trades'!P174,2)&lt;&gt;'Trades'!P174),"Riesgo ausente o no válido: positivo, ≤ 1.000.000.000 y hasta 2 decimales.",IF(AND('Trades'!Q174&lt;&gt;"PRICE",'Trades'!Q174&lt;&gt;"ALL_IN"),"Elija PRICE o ALL_IN",IF('Trades'!Q174&lt;&gt;'Summary'!$K$4,"Otra base seleccionada","Registrado"))))))</x:f>
      </x:c>
      <x:c r="J174" s="33" t="str">
        <x:f>IF(P174=0,"",IF('Summary'!$H$6="Revise las fechas del filtro","Revise las fechas del filtro",IF(L174=1,"Incluida",IF(K174=1,"Fuera del período","No incluida"))))</x:f>
      </x:c>
      <x:c r="K174" s="29" t="n">
        <x:f>IF(P174=0,0,IF('Trades'!I174="UNSUPPORTED",4,IF(C174&lt;&gt;"",3,IF('Trades'!I174="OPEN",2,1))))</x:f>
        <x:v>0</x:v>
      </x:c>
      <x:c r="L174" s="29" t="n">
        <x:f>IF(OR(K174&lt;&gt;1,'Summary'!$H$6="Revise las fechas del filtro"),0,IF(AND(OR('Summary'!$B$6="",E174&gt;='Summary'!$B$6),OR('Summary'!$E$6="",E174&lt;'Summary'!$E$6+1)),1,0))</x:f>
        <x:v>0</x:v>
      </x:c>
      <x:c r="M174" s="29" t="n">
        <x:f>IF(AND(L174=1,N174=1,'Trades'!Q174='Summary'!$K$4),1,0)</x:f>
        <x:v>0</x:v>
      </x:c>
      <x:c r="N174" s="29" t="n">
        <x:f>IF(K174&lt;&gt;1,0,IF(NOT(ISNUMBER('Trades'!P174)),0,IF(AND('Trades'!P174&gt;0,'Trades'!P174&lt;=1000000000,ROUND('Trades'!P174,2)='Trades'!P174,OR('Trades'!Q174="PRICE",'Trades'!Q174="ALL_IN")),1,0)))</x:f>
        <x:v>0</x:v>
      </x:c>
      <x:c r="O174" s="29" t="n">
        <x:f>IF(P174=0,0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0,COUNTIFS('Exits'!$B$9:$B$608,'Trades'!A174,'Exits'!$K$9:$K$608,1)))</x:f>
        <x:v>0</x:v>
      </x:c>
      <x:c r="P174" s="29" t="n">
        <x:f>IF(COUNTA('Trades'!A174:I174,'Trades'!K174:T174)=0,0,1)</x:f>
        <x:v>0</x:v>
      </x:c>
    </x:row>
    <x:row r="175" ht="52" customHeight="1">
      <x:c r="A175" s="29" t="str">
        <x:f>IF(P175=0,"",IF('Trades'!A175="","[Trades "&amp;ROW()&amp;"]",'Trades'!A175))</x:f>
      </x:c>
      <x:c r="B175" s="33" t="str">
        <x:f>IF(K175=0,"",CHOOSE(K175,"Completa","Abierta","Incompleta / no válida","No admitida"))</x:f>
      </x:c>
      <x:c r="C175" s="33" t="str">
        <x:f>IF(P175=0,"",IF('Trades'!I175="UNSUPPORTED","No se admiten aumentos ni inversiones de posición",IF('Trades'!A175="","Introduzca el ID de operación",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ID: texto que empiece por A–Z, hasta 64 caracteres; sin *, ?, ~, =, &lt; ni &gt;. Ejemplo: T-001.",IF(COUNTIFS('Trades'!$A$9:$A$208,'Trades'!A175)&lt;&gt;1,"ID de operación duplicado",IF('Trades'!B175="","Indique el instrumento",IF(AND('Trades'!C175&lt;&gt;"LONG",'Trades'!C175&lt;&gt;"SHORT"),"Elija LONG o SHORT",IF(NOT(ISNUMBER('Trades'!D175)),"Introduzca una fecha y hora de apertura válidas",IF(OR('Trades'!D175&lt;1,'Trades'!D175&gt;2958465),"Introduzca una fecha y hora de apertura válidas",IF(NOT(ISNUMBER('Trades'!E175)),"Indique una cantidad inicial positiva",IF(OR('Trades'!E175&lt;=0,'Trades'!E175&gt;1000000,ROUND('Trades'!E175,8)&lt;&gt;'Trades'!E175),"Indique una cantidad inicial positiva",IF('Trades'!F175="","Indique la unidad de cantidad",IF(AND('Trades'!I175&lt;&gt;"OPEN",'Trades'!I175&lt;&gt;"CLOSED"),"Elija OPEN o CLOSED",IF(AND('Trades'!J175&lt;&gt;"NET",'Trades'!J175&lt;&gt;"GROSS"),"Elija NET o GROSS",IF(COUNTIFS('Exits'!$B$9:$B$608,'Trades'!A175,'Exits'!$G$9:$G$608,-1)&gt;0,"Revise las salidas vinculadas",IF(D175&gt;'Trades'!E175,"La cantidad cerrada supera la inicial",IF(AND('Trades'!I175="OPEN",D175='Trades'!E175),"OPEN contradice un saldo de cantidad nulo",IF('Trades'!I175="OPEN","",IF(O175=0,"Añada un cierre en Exits",IF(D175&lt;&gt;'Trades'!E175,"CLOSED requiere cerrar toda la cantidad",IF(AND('Trades'!J175="NET",NOT(ISNUMBER('Trades'!L175))),"Introduzca el neto conciliado de toda la posición",IF(AND('Trades'!J175="NET",'Trades'!K175&lt;&gt;"YES"),"Confirme que el neto abarca toda la posición",IF(IF('Trades'!J175="NET",IF('Trades'!M175="",FALSE,IF(NOT(ISNUMBER('Trades'!M175)),TRUE,OR('Trades'!M175&lt;0,'Trades'!M175&gt;1000000000,ROUND('Trades'!M175,2)&lt;&gt;'Trades'!M175))),FALSE),"Importes: hasta 2 decimales; valor absoluto de entrada ≤ 1.000.000.000.",IF(IF('Trades'!J175="NET",IF('Trades'!N175="",FALSE,IF(NOT(ISNUMBER('Trades'!N175)),TRUE,OR('Trades'!N175&lt;0,'Trades'!N175&gt;1000000000,ROUND('Trades'!N175,2)&lt;&gt;'Trades'!N175))),FALSE),"Importes: hasta 2 decimales; valor absoluto de entrada ≤ 1.000.000.000.",IF(IF('Trades'!J175="NET",IF('Trades'!O175="",FALSE,IF(NOT(ISNUMBER('Trades'!O175)),TRUE,OR(ABS('Trades'!O175)&gt;1000000000,ROUND('Trades'!O175,2)&lt;&gt;'Trades'!O175))),FALSE),"Importes: hasta 2 decimales; valor absoluto de entrada ≤ 1.000.000.000.",IF(AND('Trades'!J175="GROSS",NOT(ISNUMBER('Trades'!M175))),"Indique la comisión, incluso si es cero",IF(AND('Trades'!J175="GROSS",'Trades'!M175&lt;0),"La comisión no puede ser negativa",IF(AND('Trades'!J175="GROSS",NOT(ISNUMBER('Trades'!N175))),"Indique otros cargos, incluso si son cero",IF(AND('Trades'!J175="GROSS",'Trades'!N175&lt;0),"Los cargos no pueden ser negativos",IF(AND('Trades'!J175="GROSS",NOT(ISNUMBER('Trades'!O175))),"Indique la financiación con signo, incluido cero",IF(AND('Trades'!J175="GROSS",NOT(ISNUMBER(F175))),"Indique el P&amp;L bruto de cada salida",IF(IF('Trades'!J175="NET",OR(ABS('Trades'!L175)&gt;1000000000,ROUND('Trades'!L175,2)&lt;&gt;'Trades'!L175),FALSE),"Importes: hasta 2 decimales; valor absoluto de entrada ≤ 1.000.000.000.",IF(IF('Trades'!J175="GROSS",OR(ABS('Trades'!M175)&gt;1000000000,ABS('Trades'!N175)&gt;1000000000,ABS('Trades'!O175)&gt;1000000000,ROUND('Trades'!M175,2)&lt;&gt;'Trades'!M175,ROUND('Trades'!N175,2)&lt;&gt;'Trades'!N175,ROUND('Trades'!O175,2)&lt;&gt;'Trades'!O175),FALSE),"Importes: hasta 2 decimales; valor absoluto de entrada ≤ 1.000.000.000.",IF(AND('Trades'!G175&lt;&gt;"",OR(NOT(ISNUMBER('Trades'!G175)),'Trades'!G175&lt;=0)),"Indique un precio positivo o deje la celda vacía",IF(AND('Trades'!H175&lt;&gt;"",OR(NOT(ISNUMBER('Trades'!H175)),'Trades'!H175&lt;=0)),"Indique un precio positivo o deje la celda vacía","")))))))))))))))))))))))))))))))))))</x:f>
      </x:c>
      <x:c r="D175" s="31"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d",ROUND(SUMIFS('Exits'!$I$9:$I$608,'Exits'!$B$9:$B$608,'Trades'!A175),8)))</x:f>
      </x:c>
      <x:c r="E175" s="32"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d",IF(OR(O175=0,COUNTIFS('Exits'!$B$9:$B$608,'Trades'!A175,'Exits'!$G$9:$G$608,-1)&gt;0),"n/d",_xlfn.MAXIFS('Exits'!$C$9:$C$608,'Exits'!$B$9:$B$608,'Trades'!A175))))</x:f>
      </x:c>
      <x:c r="F175" s="30"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n/d",IF(AND(O175&gt;0,SUMIFS('Exits'!$J$9:$J$608,'Exits'!$B$9:$B$608,'Trades'!A175)=O175),ROUND(SUMIFS('Exits'!$F$9:$F$608,'Exits'!$B$9:$B$608,'Trades'!A175),2),"n/d")))</x:f>
      </x:c>
      <x:c r="G175" s="30" t="str">
        <x:f>IF(P175=0,"",IF(K175&lt;&gt;1,"n/d",IF('Trades'!J175="NET",'Trades'!L175,ROUND(F175-'Trades'!M175-'Trades'!N175+'Trades'!O175,2))))</x:f>
      </x:c>
      <x:c r="H175" s="31" t="str">
        <x:f>IF(P175=0,"",IF(N175=1,G175/'Trades'!P175,"n/d"))</x:f>
      </x:c>
      <x:c r="I175" s="33" t="str">
        <x:f>IF(P175=0,"",IF(K175&lt;&gt;1,"Posición sin completar",IF(NOT(ISNUMBER('Trades'!P175)),"Riesgo ausente o no válido: positivo, ≤ 1.000.000.000 y hasta 2 decimales.",IF(OR('Trades'!P175&lt;=0,'Trades'!P175&gt;1000000000,ROUND('Trades'!P175,2)&lt;&gt;'Trades'!P175),"Riesgo ausente o no válido: positivo, ≤ 1.000.000.000 y hasta 2 decimales.",IF(AND('Trades'!Q175&lt;&gt;"PRICE",'Trades'!Q175&lt;&gt;"ALL_IN"),"Elija PRICE o ALL_IN",IF('Trades'!Q175&lt;&gt;'Summary'!$K$4,"Otra base seleccionada","Registrado"))))))</x:f>
      </x:c>
      <x:c r="J175" s="33" t="str">
        <x:f>IF(P175=0,"",IF('Summary'!$H$6="Revise las fechas del filtro","Revise las fechas del filtro",IF(L175=1,"Incluida",IF(K175=1,"Fuera del período","No incluida"))))</x:f>
      </x:c>
      <x:c r="K175" s="29" t="n">
        <x:f>IF(P175=0,0,IF('Trades'!I175="UNSUPPORTED",4,IF(C175&lt;&gt;"",3,IF('Trades'!I175="OPEN",2,1))))</x:f>
        <x:v>0</x:v>
      </x:c>
      <x:c r="L175" s="29" t="n">
        <x:f>IF(OR(K175&lt;&gt;1,'Summary'!$H$6="Revise las fechas del filtro"),0,IF(AND(OR('Summary'!$B$6="",E175&gt;='Summary'!$B$6),OR('Summary'!$E$6="",E175&lt;'Summary'!$E$6+1)),1,0))</x:f>
        <x:v>0</x:v>
      </x:c>
      <x:c r="M175" s="29" t="n">
        <x:f>IF(AND(L175=1,N175=1,'Trades'!Q175='Summary'!$K$4),1,0)</x:f>
        <x:v>0</x:v>
      </x:c>
      <x:c r="N175" s="29" t="n">
        <x:f>IF(K175&lt;&gt;1,0,IF(NOT(ISNUMBER('Trades'!P175)),0,IF(AND('Trades'!P175&gt;0,'Trades'!P175&lt;=1000000000,ROUND('Trades'!P175,2)='Trades'!P175,OR('Trades'!Q175="PRICE",'Trades'!Q175="ALL_IN")),1,0)))</x:f>
        <x:v>0</x:v>
      </x:c>
      <x:c r="O175" s="29" t="n">
        <x:f>IF(P175=0,0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0,COUNTIFS('Exits'!$B$9:$B$608,'Trades'!A175,'Exits'!$K$9:$K$608,1)))</x:f>
        <x:v>0</x:v>
      </x:c>
      <x:c r="P175" s="29" t="n">
        <x:f>IF(COUNTA('Trades'!A175:I175,'Trades'!K175:T175)=0,0,1)</x:f>
        <x:v>0</x:v>
      </x:c>
    </x:row>
    <x:row r="176" ht="52" customHeight="1">
      <x:c r="A176" s="29" t="str">
        <x:f>IF(P176=0,"",IF('Trades'!A176="","[Trades "&amp;ROW()&amp;"]",'Trades'!A176))</x:f>
      </x:c>
      <x:c r="B176" s="33" t="str">
        <x:f>IF(K176=0,"",CHOOSE(K176,"Completa","Abierta","Incompleta / no válida","No admitida"))</x:f>
      </x:c>
      <x:c r="C176" s="33" t="str">
        <x:f>IF(P176=0,"",IF('Trades'!I176="UNSUPPORTED","No se admiten aumentos ni inversiones de posición",IF('Trades'!A176="","Introduzca el ID de operación",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ID: texto que empiece por A–Z, hasta 64 caracteres; sin *, ?, ~, =, &lt; ni &gt;. Ejemplo: T-001.",IF(COUNTIFS('Trades'!$A$9:$A$208,'Trades'!A176)&lt;&gt;1,"ID de operación duplicado",IF('Trades'!B176="","Indique el instrumento",IF(AND('Trades'!C176&lt;&gt;"LONG",'Trades'!C176&lt;&gt;"SHORT"),"Elija LONG o SHORT",IF(NOT(ISNUMBER('Trades'!D176)),"Introduzca una fecha y hora de apertura válidas",IF(OR('Trades'!D176&lt;1,'Trades'!D176&gt;2958465),"Introduzca una fecha y hora de apertura válidas",IF(NOT(ISNUMBER('Trades'!E176)),"Indique una cantidad inicial positiva",IF(OR('Trades'!E176&lt;=0,'Trades'!E176&gt;1000000,ROUND('Trades'!E176,8)&lt;&gt;'Trades'!E176),"Indique una cantidad inicial positiva",IF('Trades'!F176="","Indique la unidad de cantidad",IF(AND('Trades'!I176&lt;&gt;"OPEN",'Trades'!I176&lt;&gt;"CLOSED"),"Elija OPEN o CLOSED",IF(AND('Trades'!J176&lt;&gt;"NET",'Trades'!J176&lt;&gt;"GROSS"),"Elija NET o GROSS",IF(COUNTIFS('Exits'!$B$9:$B$608,'Trades'!A176,'Exits'!$G$9:$G$608,-1)&gt;0,"Revise las salidas vinculadas",IF(D176&gt;'Trades'!E176,"La cantidad cerrada supera la inicial",IF(AND('Trades'!I176="OPEN",D176='Trades'!E176),"OPEN contradice un saldo de cantidad nulo",IF('Trades'!I176="OPEN","",IF(O176=0,"Añada un cierre en Exits",IF(D176&lt;&gt;'Trades'!E176,"CLOSED requiere cerrar toda la cantidad",IF(AND('Trades'!J176="NET",NOT(ISNUMBER('Trades'!L176))),"Introduzca el neto conciliado de toda la posición",IF(AND('Trades'!J176="NET",'Trades'!K176&lt;&gt;"YES"),"Confirme que el neto abarca toda la posición",IF(IF('Trades'!J176="NET",IF('Trades'!M176="",FALSE,IF(NOT(ISNUMBER('Trades'!M176)),TRUE,OR('Trades'!M176&lt;0,'Trades'!M176&gt;1000000000,ROUND('Trades'!M176,2)&lt;&gt;'Trades'!M176))),FALSE),"Importes: hasta 2 decimales; valor absoluto de entrada ≤ 1.000.000.000.",IF(IF('Trades'!J176="NET",IF('Trades'!N176="",FALSE,IF(NOT(ISNUMBER('Trades'!N176)),TRUE,OR('Trades'!N176&lt;0,'Trades'!N176&gt;1000000000,ROUND('Trades'!N176,2)&lt;&gt;'Trades'!N176))),FALSE),"Importes: hasta 2 decimales; valor absoluto de entrada ≤ 1.000.000.000.",IF(IF('Trades'!J176="NET",IF('Trades'!O176="",FALSE,IF(NOT(ISNUMBER('Trades'!O176)),TRUE,OR(ABS('Trades'!O176)&gt;1000000000,ROUND('Trades'!O176,2)&lt;&gt;'Trades'!O176))),FALSE),"Importes: hasta 2 decimales; valor absoluto de entrada ≤ 1.000.000.000.",IF(AND('Trades'!J176="GROSS",NOT(ISNUMBER('Trades'!M176))),"Indique la comisión, incluso si es cero",IF(AND('Trades'!J176="GROSS",'Trades'!M176&lt;0),"La comisión no puede ser negativa",IF(AND('Trades'!J176="GROSS",NOT(ISNUMBER('Trades'!N176))),"Indique otros cargos, incluso si son cero",IF(AND('Trades'!J176="GROSS",'Trades'!N176&lt;0),"Los cargos no pueden ser negativos",IF(AND('Trades'!J176="GROSS",NOT(ISNUMBER('Trades'!O176))),"Indique la financiación con signo, incluido cero",IF(AND('Trades'!J176="GROSS",NOT(ISNUMBER(F176))),"Indique el P&amp;L bruto de cada salida",IF(IF('Trades'!J176="NET",OR(ABS('Trades'!L176)&gt;1000000000,ROUND('Trades'!L176,2)&lt;&gt;'Trades'!L176),FALSE),"Importes: hasta 2 decimales; valor absoluto de entrada ≤ 1.000.000.000.",IF(IF('Trades'!J176="GROSS",OR(ABS('Trades'!M176)&gt;1000000000,ABS('Trades'!N176)&gt;1000000000,ABS('Trades'!O176)&gt;1000000000,ROUND('Trades'!M176,2)&lt;&gt;'Trades'!M176,ROUND('Trades'!N176,2)&lt;&gt;'Trades'!N176,ROUND('Trades'!O176,2)&lt;&gt;'Trades'!O176),FALSE),"Importes: hasta 2 decimales; valor absoluto de entrada ≤ 1.000.000.000.",IF(AND('Trades'!G176&lt;&gt;"",OR(NOT(ISNUMBER('Trades'!G176)),'Trades'!G176&lt;=0)),"Indique un precio positivo o deje la celda vacía",IF(AND('Trades'!H176&lt;&gt;"",OR(NOT(ISNUMBER('Trades'!H176)),'Trades'!H176&lt;=0)),"Indique un precio positivo o deje la celda vacía","")))))))))))))))))))))))))))))))))))</x:f>
      </x:c>
      <x:c r="D176" s="31"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d",ROUND(SUMIFS('Exits'!$I$9:$I$608,'Exits'!$B$9:$B$608,'Trades'!A176),8)))</x:f>
      </x:c>
      <x:c r="E176" s="32"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d",IF(OR(O176=0,COUNTIFS('Exits'!$B$9:$B$608,'Trades'!A176,'Exits'!$G$9:$G$608,-1)&gt;0),"n/d",_xlfn.MAXIFS('Exits'!$C$9:$C$608,'Exits'!$B$9:$B$608,'Trades'!A176))))</x:f>
      </x:c>
      <x:c r="F176" s="30"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n/d",IF(AND(O176&gt;0,SUMIFS('Exits'!$J$9:$J$608,'Exits'!$B$9:$B$608,'Trades'!A176)=O176),ROUND(SUMIFS('Exits'!$F$9:$F$608,'Exits'!$B$9:$B$608,'Trades'!A176),2),"n/d")))</x:f>
      </x:c>
      <x:c r="G176" s="30" t="str">
        <x:f>IF(P176=0,"",IF(K176&lt;&gt;1,"n/d",IF('Trades'!J176="NET",'Trades'!L176,ROUND(F176-'Trades'!M176-'Trades'!N176+'Trades'!O176,2))))</x:f>
      </x:c>
      <x:c r="H176" s="31" t="str">
        <x:f>IF(P176=0,"",IF(N176=1,G176/'Trades'!P176,"n/d"))</x:f>
      </x:c>
      <x:c r="I176" s="33" t="str">
        <x:f>IF(P176=0,"",IF(K176&lt;&gt;1,"Posición sin completar",IF(NOT(ISNUMBER('Trades'!P176)),"Riesgo ausente o no válido: positivo, ≤ 1.000.000.000 y hasta 2 decimales.",IF(OR('Trades'!P176&lt;=0,'Trades'!P176&gt;1000000000,ROUND('Trades'!P176,2)&lt;&gt;'Trades'!P176),"Riesgo ausente o no válido: positivo, ≤ 1.000.000.000 y hasta 2 decimales.",IF(AND('Trades'!Q176&lt;&gt;"PRICE",'Trades'!Q176&lt;&gt;"ALL_IN"),"Elija PRICE o ALL_IN",IF('Trades'!Q176&lt;&gt;'Summary'!$K$4,"Otra base seleccionada","Registrado"))))))</x:f>
      </x:c>
      <x:c r="J176" s="33" t="str">
        <x:f>IF(P176=0,"",IF('Summary'!$H$6="Revise las fechas del filtro","Revise las fechas del filtro",IF(L176=1,"Incluida",IF(K176=1,"Fuera del período","No incluida"))))</x:f>
      </x:c>
      <x:c r="K176" s="29" t="n">
        <x:f>IF(P176=0,0,IF('Trades'!I176="UNSUPPORTED",4,IF(C176&lt;&gt;"",3,IF('Trades'!I176="OPEN",2,1))))</x:f>
        <x:v>0</x:v>
      </x:c>
      <x:c r="L176" s="29" t="n">
        <x:f>IF(OR(K176&lt;&gt;1,'Summary'!$H$6="Revise las fechas del filtro"),0,IF(AND(OR('Summary'!$B$6="",E176&gt;='Summary'!$B$6),OR('Summary'!$E$6="",E176&lt;'Summary'!$E$6+1)),1,0))</x:f>
        <x:v>0</x:v>
      </x:c>
      <x:c r="M176" s="29" t="n">
        <x:f>IF(AND(L176=1,N176=1,'Trades'!Q176='Summary'!$K$4),1,0)</x:f>
        <x:v>0</x:v>
      </x:c>
      <x:c r="N176" s="29" t="n">
        <x:f>IF(K176&lt;&gt;1,0,IF(NOT(ISNUMBER('Trades'!P176)),0,IF(AND('Trades'!P176&gt;0,'Trades'!P176&lt;=1000000000,ROUND('Trades'!P176,2)='Trades'!P176,OR('Trades'!Q176="PRICE",'Trades'!Q176="ALL_IN")),1,0)))</x:f>
        <x:v>0</x:v>
      </x:c>
      <x:c r="O176" s="29" t="n">
        <x:f>IF(P176=0,0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0,COUNTIFS('Exits'!$B$9:$B$608,'Trades'!A176,'Exits'!$K$9:$K$608,1)))</x:f>
        <x:v>0</x:v>
      </x:c>
      <x:c r="P176" s="29" t="n">
        <x:f>IF(COUNTA('Trades'!A176:I176,'Trades'!K176:T176)=0,0,1)</x:f>
        <x:v>0</x:v>
      </x:c>
    </x:row>
    <x:row r="177" ht="52" customHeight="1">
      <x:c r="A177" s="29" t="str">
        <x:f>IF(P177=0,"",IF('Trades'!A177="","[Trades "&amp;ROW()&amp;"]",'Trades'!A177))</x:f>
      </x:c>
      <x:c r="B177" s="33" t="str">
        <x:f>IF(K177=0,"",CHOOSE(K177,"Completa","Abierta","Incompleta / no válida","No admitida"))</x:f>
      </x:c>
      <x:c r="C177" s="33" t="str">
        <x:f>IF(P177=0,"",IF('Trades'!I177="UNSUPPORTED","No se admiten aumentos ni inversiones de posición",IF('Trades'!A177="","Introduzca el ID de operación",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ID: texto que empiece por A–Z, hasta 64 caracteres; sin *, ?, ~, =, &lt; ni &gt;. Ejemplo: T-001.",IF(COUNTIFS('Trades'!$A$9:$A$208,'Trades'!A177)&lt;&gt;1,"ID de operación duplicado",IF('Trades'!B177="","Indique el instrumento",IF(AND('Trades'!C177&lt;&gt;"LONG",'Trades'!C177&lt;&gt;"SHORT"),"Elija LONG o SHORT",IF(NOT(ISNUMBER('Trades'!D177)),"Introduzca una fecha y hora de apertura válidas",IF(OR('Trades'!D177&lt;1,'Trades'!D177&gt;2958465),"Introduzca una fecha y hora de apertura válidas",IF(NOT(ISNUMBER('Trades'!E177)),"Indique una cantidad inicial positiva",IF(OR('Trades'!E177&lt;=0,'Trades'!E177&gt;1000000,ROUND('Trades'!E177,8)&lt;&gt;'Trades'!E177),"Indique una cantidad inicial positiva",IF('Trades'!F177="","Indique la unidad de cantidad",IF(AND('Trades'!I177&lt;&gt;"OPEN",'Trades'!I177&lt;&gt;"CLOSED"),"Elija OPEN o CLOSED",IF(AND('Trades'!J177&lt;&gt;"NET",'Trades'!J177&lt;&gt;"GROSS"),"Elija NET o GROSS",IF(COUNTIFS('Exits'!$B$9:$B$608,'Trades'!A177,'Exits'!$G$9:$G$608,-1)&gt;0,"Revise las salidas vinculadas",IF(D177&gt;'Trades'!E177,"La cantidad cerrada supera la inicial",IF(AND('Trades'!I177="OPEN",D177='Trades'!E177),"OPEN contradice un saldo de cantidad nulo",IF('Trades'!I177="OPEN","",IF(O177=0,"Añada un cierre en Exits",IF(D177&lt;&gt;'Trades'!E177,"CLOSED requiere cerrar toda la cantidad",IF(AND('Trades'!J177="NET",NOT(ISNUMBER('Trades'!L177))),"Introduzca el neto conciliado de toda la posición",IF(AND('Trades'!J177="NET",'Trades'!K177&lt;&gt;"YES"),"Confirme que el neto abarca toda la posición",IF(IF('Trades'!J177="NET",IF('Trades'!M177="",FALSE,IF(NOT(ISNUMBER('Trades'!M177)),TRUE,OR('Trades'!M177&lt;0,'Trades'!M177&gt;1000000000,ROUND('Trades'!M177,2)&lt;&gt;'Trades'!M177))),FALSE),"Importes: hasta 2 decimales; valor absoluto de entrada ≤ 1.000.000.000.",IF(IF('Trades'!J177="NET",IF('Trades'!N177="",FALSE,IF(NOT(ISNUMBER('Trades'!N177)),TRUE,OR('Trades'!N177&lt;0,'Trades'!N177&gt;1000000000,ROUND('Trades'!N177,2)&lt;&gt;'Trades'!N177))),FALSE),"Importes: hasta 2 decimales; valor absoluto de entrada ≤ 1.000.000.000.",IF(IF('Trades'!J177="NET",IF('Trades'!O177="",FALSE,IF(NOT(ISNUMBER('Trades'!O177)),TRUE,OR(ABS('Trades'!O177)&gt;1000000000,ROUND('Trades'!O177,2)&lt;&gt;'Trades'!O177))),FALSE),"Importes: hasta 2 decimales; valor absoluto de entrada ≤ 1.000.000.000.",IF(AND('Trades'!J177="GROSS",NOT(ISNUMBER('Trades'!M177))),"Indique la comisión, incluso si es cero",IF(AND('Trades'!J177="GROSS",'Trades'!M177&lt;0),"La comisión no puede ser negativa",IF(AND('Trades'!J177="GROSS",NOT(ISNUMBER('Trades'!N177))),"Indique otros cargos, incluso si son cero",IF(AND('Trades'!J177="GROSS",'Trades'!N177&lt;0),"Los cargos no pueden ser negativos",IF(AND('Trades'!J177="GROSS",NOT(ISNUMBER('Trades'!O177))),"Indique la financiación con signo, incluido cero",IF(AND('Trades'!J177="GROSS",NOT(ISNUMBER(F177))),"Indique el P&amp;L bruto de cada salida",IF(IF('Trades'!J177="NET",OR(ABS('Trades'!L177)&gt;1000000000,ROUND('Trades'!L177,2)&lt;&gt;'Trades'!L177),FALSE),"Importes: hasta 2 decimales; valor absoluto de entrada ≤ 1.000.000.000.",IF(IF('Trades'!J177="GROSS",OR(ABS('Trades'!M177)&gt;1000000000,ABS('Trades'!N177)&gt;1000000000,ABS('Trades'!O177)&gt;1000000000,ROUND('Trades'!M177,2)&lt;&gt;'Trades'!M177,ROUND('Trades'!N177,2)&lt;&gt;'Trades'!N177,ROUND('Trades'!O177,2)&lt;&gt;'Trades'!O177),FALSE),"Importes: hasta 2 decimales; valor absoluto de entrada ≤ 1.000.000.000.",IF(AND('Trades'!G177&lt;&gt;"",OR(NOT(ISNUMBER('Trades'!G177)),'Trades'!G177&lt;=0)),"Indique un precio positivo o deje la celda vacía",IF(AND('Trades'!H177&lt;&gt;"",OR(NOT(ISNUMBER('Trades'!H177)),'Trades'!H177&lt;=0)),"Indique un precio positivo o deje la celda vacía","")))))))))))))))))))))))))))))))))))</x:f>
      </x:c>
      <x:c r="D177" s="31"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d",ROUND(SUMIFS('Exits'!$I$9:$I$608,'Exits'!$B$9:$B$608,'Trades'!A177),8)))</x:f>
      </x:c>
      <x:c r="E177" s="32"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d",IF(OR(O177=0,COUNTIFS('Exits'!$B$9:$B$608,'Trades'!A177,'Exits'!$G$9:$G$608,-1)&gt;0),"n/d",_xlfn.MAXIFS('Exits'!$C$9:$C$608,'Exits'!$B$9:$B$608,'Trades'!A177))))</x:f>
      </x:c>
      <x:c r="F177" s="30"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n/d",IF(AND(O177&gt;0,SUMIFS('Exits'!$J$9:$J$608,'Exits'!$B$9:$B$608,'Trades'!A177)=O177),ROUND(SUMIFS('Exits'!$F$9:$F$608,'Exits'!$B$9:$B$608,'Trades'!A177),2),"n/d")))</x:f>
      </x:c>
      <x:c r="G177" s="30" t="str">
        <x:f>IF(P177=0,"",IF(K177&lt;&gt;1,"n/d",IF('Trades'!J177="NET",'Trades'!L177,ROUND(F177-'Trades'!M177-'Trades'!N177+'Trades'!O177,2))))</x:f>
      </x:c>
      <x:c r="H177" s="31" t="str">
        <x:f>IF(P177=0,"",IF(N177=1,G177/'Trades'!P177,"n/d"))</x:f>
      </x:c>
      <x:c r="I177" s="33" t="str">
        <x:f>IF(P177=0,"",IF(K177&lt;&gt;1,"Posición sin completar",IF(NOT(ISNUMBER('Trades'!P177)),"Riesgo ausente o no válido: positivo, ≤ 1.000.000.000 y hasta 2 decimales.",IF(OR('Trades'!P177&lt;=0,'Trades'!P177&gt;1000000000,ROUND('Trades'!P177,2)&lt;&gt;'Trades'!P177),"Riesgo ausente o no válido: positivo, ≤ 1.000.000.000 y hasta 2 decimales.",IF(AND('Trades'!Q177&lt;&gt;"PRICE",'Trades'!Q177&lt;&gt;"ALL_IN"),"Elija PRICE o ALL_IN",IF('Trades'!Q177&lt;&gt;'Summary'!$K$4,"Otra base seleccionada","Registrado"))))))</x:f>
      </x:c>
      <x:c r="J177" s="33" t="str">
        <x:f>IF(P177=0,"",IF('Summary'!$H$6="Revise las fechas del filtro","Revise las fechas del filtro",IF(L177=1,"Incluida",IF(K177=1,"Fuera del período","No incluida"))))</x:f>
      </x:c>
      <x:c r="K177" s="29" t="n">
        <x:f>IF(P177=0,0,IF('Trades'!I177="UNSUPPORTED",4,IF(C177&lt;&gt;"",3,IF('Trades'!I177="OPEN",2,1))))</x:f>
        <x:v>0</x:v>
      </x:c>
      <x:c r="L177" s="29" t="n">
        <x:f>IF(OR(K177&lt;&gt;1,'Summary'!$H$6="Revise las fechas del filtro"),0,IF(AND(OR('Summary'!$B$6="",E177&gt;='Summary'!$B$6),OR('Summary'!$E$6="",E177&lt;'Summary'!$E$6+1)),1,0))</x:f>
        <x:v>0</x:v>
      </x:c>
      <x:c r="M177" s="29" t="n">
        <x:f>IF(AND(L177=1,N177=1,'Trades'!Q177='Summary'!$K$4),1,0)</x:f>
        <x:v>0</x:v>
      </x:c>
      <x:c r="N177" s="29" t="n">
        <x:f>IF(K177&lt;&gt;1,0,IF(NOT(ISNUMBER('Trades'!P177)),0,IF(AND('Trades'!P177&gt;0,'Trades'!P177&lt;=1000000000,ROUND('Trades'!P177,2)='Trades'!P177,OR('Trades'!Q177="PRICE",'Trades'!Q177="ALL_IN")),1,0)))</x:f>
        <x:v>0</x:v>
      </x:c>
      <x:c r="O177" s="29" t="n">
        <x:f>IF(P177=0,0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0,COUNTIFS('Exits'!$B$9:$B$608,'Trades'!A177,'Exits'!$K$9:$K$608,1)))</x:f>
        <x:v>0</x:v>
      </x:c>
      <x:c r="P177" s="29" t="n">
        <x:f>IF(COUNTA('Trades'!A177:I177,'Trades'!K177:T177)=0,0,1)</x:f>
        <x:v>0</x:v>
      </x:c>
    </x:row>
    <x:row r="178" ht="52" customHeight="1">
      <x:c r="A178" s="29" t="str">
        <x:f>IF(P178=0,"",IF('Trades'!A178="","[Trades "&amp;ROW()&amp;"]",'Trades'!A178))</x:f>
      </x:c>
      <x:c r="B178" s="33" t="str">
        <x:f>IF(K178=0,"",CHOOSE(K178,"Completa","Abierta","Incompleta / no válida","No admitida"))</x:f>
      </x:c>
      <x:c r="C178" s="33" t="str">
        <x:f>IF(P178=0,"",IF('Trades'!I178="UNSUPPORTED","No se admiten aumentos ni inversiones de posición",IF('Trades'!A178="","Introduzca el ID de operación",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ID: texto que empiece por A–Z, hasta 64 caracteres; sin *, ?, ~, =, &lt; ni &gt;. Ejemplo: T-001.",IF(COUNTIFS('Trades'!$A$9:$A$208,'Trades'!A178)&lt;&gt;1,"ID de operación duplicado",IF('Trades'!B178="","Indique el instrumento",IF(AND('Trades'!C178&lt;&gt;"LONG",'Trades'!C178&lt;&gt;"SHORT"),"Elija LONG o SHORT",IF(NOT(ISNUMBER('Trades'!D178)),"Introduzca una fecha y hora de apertura válidas",IF(OR('Trades'!D178&lt;1,'Trades'!D178&gt;2958465),"Introduzca una fecha y hora de apertura válidas",IF(NOT(ISNUMBER('Trades'!E178)),"Indique una cantidad inicial positiva",IF(OR('Trades'!E178&lt;=0,'Trades'!E178&gt;1000000,ROUND('Trades'!E178,8)&lt;&gt;'Trades'!E178),"Indique una cantidad inicial positiva",IF('Trades'!F178="","Indique la unidad de cantidad",IF(AND('Trades'!I178&lt;&gt;"OPEN",'Trades'!I178&lt;&gt;"CLOSED"),"Elija OPEN o CLOSED",IF(AND('Trades'!J178&lt;&gt;"NET",'Trades'!J178&lt;&gt;"GROSS"),"Elija NET o GROSS",IF(COUNTIFS('Exits'!$B$9:$B$608,'Trades'!A178,'Exits'!$G$9:$G$608,-1)&gt;0,"Revise las salidas vinculadas",IF(D178&gt;'Trades'!E178,"La cantidad cerrada supera la inicial",IF(AND('Trades'!I178="OPEN",D178='Trades'!E178),"OPEN contradice un saldo de cantidad nulo",IF('Trades'!I178="OPEN","",IF(O178=0,"Añada un cierre en Exits",IF(D178&lt;&gt;'Trades'!E178,"CLOSED requiere cerrar toda la cantidad",IF(AND('Trades'!J178="NET",NOT(ISNUMBER('Trades'!L178))),"Introduzca el neto conciliado de toda la posición",IF(AND('Trades'!J178="NET",'Trades'!K178&lt;&gt;"YES"),"Confirme que el neto abarca toda la posición",IF(IF('Trades'!J178="NET",IF('Trades'!M178="",FALSE,IF(NOT(ISNUMBER('Trades'!M178)),TRUE,OR('Trades'!M178&lt;0,'Trades'!M178&gt;1000000000,ROUND('Trades'!M178,2)&lt;&gt;'Trades'!M178))),FALSE),"Importes: hasta 2 decimales; valor absoluto de entrada ≤ 1.000.000.000.",IF(IF('Trades'!J178="NET",IF('Trades'!N178="",FALSE,IF(NOT(ISNUMBER('Trades'!N178)),TRUE,OR('Trades'!N178&lt;0,'Trades'!N178&gt;1000000000,ROUND('Trades'!N178,2)&lt;&gt;'Trades'!N178))),FALSE),"Importes: hasta 2 decimales; valor absoluto de entrada ≤ 1.000.000.000.",IF(IF('Trades'!J178="NET",IF('Trades'!O178="",FALSE,IF(NOT(ISNUMBER('Trades'!O178)),TRUE,OR(ABS('Trades'!O178)&gt;1000000000,ROUND('Trades'!O178,2)&lt;&gt;'Trades'!O178))),FALSE),"Importes: hasta 2 decimales; valor absoluto de entrada ≤ 1.000.000.000.",IF(AND('Trades'!J178="GROSS",NOT(ISNUMBER('Trades'!M178))),"Indique la comisión, incluso si es cero",IF(AND('Trades'!J178="GROSS",'Trades'!M178&lt;0),"La comisión no puede ser negativa",IF(AND('Trades'!J178="GROSS",NOT(ISNUMBER('Trades'!N178))),"Indique otros cargos, incluso si son cero",IF(AND('Trades'!J178="GROSS",'Trades'!N178&lt;0),"Los cargos no pueden ser negativos",IF(AND('Trades'!J178="GROSS",NOT(ISNUMBER('Trades'!O178))),"Indique la financiación con signo, incluido cero",IF(AND('Trades'!J178="GROSS",NOT(ISNUMBER(F178))),"Indique el P&amp;L bruto de cada salida",IF(IF('Trades'!J178="NET",OR(ABS('Trades'!L178)&gt;1000000000,ROUND('Trades'!L178,2)&lt;&gt;'Trades'!L178),FALSE),"Importes: hasta 2 decimales; valor absoluto de entrada ≤ 1.000.000.000.",IF(IF('Trades'!J178="GROSS",OR(ABS('Trades'!M178)&gt;1000000000,ABS('Trades'!N178)&gt;1000000000,ABS('Trades'!O178)&gt;1000000000,ROUND('Trades'!M178,2)&lt;&gt;'Trades'!M178,ROUND('Trades'!N178,2)&lt;&gt;'Trades'!N178,ROUND('Trades'!O178,2)&lt;&gt;'Trades'!O178),FALSE),"Importes: hasta 2 decimales; valor absoluto de entrada ≤ 1.000.000.000.",IF(AND('Trades'!G178&lt;&gt;"",OR(NOT(ISNUMBER('Trades'!G178)),'Trades'!G178&lt;=0)),"Indique un precio positivo o deje la celda vacía",IF(AND('Trades'!H178&lt;&gt;"",OR(NOT(ISNUMBER('Trades'!H178)),'Trades'!H178&lt;=0)),"Indique un precio positivo o deje la celda vacía","")))))))))))))))))))))))))))))))))))</x:f>
      </x:c>
      <x:c r="D178" s="31"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d",ROUND(SUMIFS('Exits'!$I$9:$I$608,'Exits'!$B$9:$B$608,'Trades'!A178),8)))</x:f>
      </x:c>
      <x:c r="E178" s="32"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d",IF(OR(O178=0,COUNTIFS('Exits'!$B$9:$B$608,'Trades'!A178,'Exits'!$G$9:$G$608,-1)&gt;0),"n/d",_xlfn.MAXIFS('Exits'!$C$9:$C$608,'Exits'!$B$9:$B$608,'Trades'!A178))))</x:f>
      </x:c>
      <x:c r="F178" s="30"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n/d",IF(AND(O178&gt;0,SUMIFS('Exits'!$J$9:$J$608,'Exits'!$B$9:$B$608,'Trades'!A178)=O178),ROUND(SUMIFS('Exits'!$F$9:$F$608,'Exits'!$B$9:$B$608,'Trades'!A178),2),"n/d")))</x:f>
      </x:c>
      <x:c r="G178" s="30" t="str">
        <x:f>IF(P178=0,"",IF(K178&lt;&gt;1,"n/d",IF('Trades'!J178="NET",'Trades'!L178,ROUND(F178-'Trades'!M178-'Trades'!N178+'Trades'!O178,2))))</x:f>
      </x:c>
      <x:c r="H178" s="31" t="str">
        <x:f>IF(P178=0,"",IF(N178=1,G178/'Trades'!P178,"n/d"))</x:f>
      </x:c>
      <x:c r="I178" s="33" t="str">
        <x:f>IF(P178=0,"",IF(K178&lt;&gt;1,"Posición sin completar",IF(NOT(ISNUMBER('Trades'!P178)),"Riesgo ausente o no válido: positivo, ≤ 1.000.000.000 y hasta 2 decimales.",IF(OR('Trades'!P178&lt;=0,'Trades'!P178&gt;1000000000,ROUND('Trades'!P178,2)&lt;&gt;'Trades'!P178),"Riesgo ausente o no válido: positivo, ≤ 1.000.000.000 y hasta 2 decimales.",IF(AND('Trades'!Q178&lt;&gt;"PRICE",'Trades'!Q178&lt;&gt;"ALL_IN"),"Elija PRICE o ALL_IN",IF('Trades'!Q178&lt;&gt;'Summary'!$K$4,"Otra base seleccionada","Registrado"))))))</x:f>
      </x:c>
      <x:c r="J178" s="33" t="str">
        <x:f>IF(P178=0,"",IF('Summary'!$H$6="Revise las fechas del filtro","Revise las fechas del filtro",IF(L178=1,"Incluida",IF(K178=1,"Fuera del período","No incluida"))))</x:f>
      </x:c>
      <x:c r="K178" s="29" t="n">
        <x:f>IF(P178=0,0,IF('Trades'!I178="UNSUPPORTED",4,IF(C178&lt;&gt;"",3,IF('Trades'!I178="OPEN",2,1))))</x:f>
        <x:v>0</x:v>
      </x:c>
      <x:c r="L178" s="29" t="n">
        <x:f>IF(OR(K178&lt;&gt;1,'Summary'!$H$6="Revise las fechas del filtro"),0,IF(AND(OR('Summary'!$B$6="",E178&gt;='Summary'!$B$6),OR('Summary'!$E$6="",E178&lt;'Summary'!$E$6+1)),1,0))</x:f>
        <x:v>0</x:v>
      </x:c>
      <x:c r="M178" s="29" t="n">
        <x:f>IF(AND(L178=1,N178=1,'Trades'!Q178='Summary'!$K$4),1,0)</x:f>
        <x:v>0</x:v>
      </x:c>
      <x:c r="N178" s="29" t="n">
        <x:f>IF(K178&lt;&gt;1,0,IF(NOT(ISNUMBER('Trades'!P178)),0,IF(AND('Trades'!P178&gt;0,'Trades'!P178&lt;=1000000000,ROUND('Trades'!P178,2)='Trades'!P178,OR('Trades'!Q178="PRICE",'Trades'!Q178="ALL_IN")),1,0)))</x:f>
        <x:v>0</x:v>
      </x:c>
      <x:c r="O178" s="29" t="n">
        <x:f>IF(P178=0,0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0,COUNTIFS('Exits'!$B$9:$B$608,'Trades'!A178,'Exits'!$K$9:$K$608,1)))</x:f>
        <x:v>0</x:v>
      </x:c>
      <x:c r="P178" s="29" t="n">
        <x:f>IF(COUNTA('Trades'!A178:I178,'Trades'!K178:T178)=0,0,1)</x:f>
        <x:v>0</x:v>
      </x:c>
    </x:row>
    <x:row r="179" ht="52" customHeight="1">
      <x:c r="A179" s="29" t="str">
        <x:f>IF(P179=0,"",IF('Trades'!A179="","[Trades "&amp;ROW()&amp;"]",'Trades'!A179))</x:f>
      </x:c>
      <x:c r="B179" s="33" t="str">
        <x:f>IF(K179=0,"",CHOOSE(K179,"Completa","Abierta","Incompleta / no válida","No admitida"))</x:f>
      </x:c>
      <x:c r="C179" s="33" t="str">
        <x:f>IF(P179=0,"",IF('Trades'!I179="UNSUPPORTED","No se admiten aumentos ni inversiones de posición",IF('Trades'!A179="","Introduzca el ID de operación",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ID: texto que empiece por A–Z, hasta 64 caracteres; sin *, ?, ~, =, &lt; ni &gt;. Ejemplo: T-001.",IF(COUNTIFS('Trades'!$A$9:$A$208,'Trades'!A179)&lt;&gt;1,"ID de operación duplicado",IF('Trades'!B179="","Indique el instrumento",IF(AND('Trades'!C179&lt;&gt;"LONG",'Trades'!C179&lt;&gt;"SHORT"),"Elija LONG o SHORT",IF(NOT(ISNUMBER('Trades'!D179)),"Introduzca una fecha y hora de apertura válidas",IF(OR('Trades'!D179&lt;1,'Trades'!D179&gt;2958465),"Introduzca una fecha y hora de apertura válidas",IF(NOT(ISNUMBER('Trades'!E179)),"Indique una cantidad inicial positiva",IF(OR('Trades'!E179&lt;=0,'Trades'!E179&gt;1000000,ROUND('Trades'!E179,8)&lt;&gt;'Trades'!E179),"Indique una cantidad inicial positiva",IF('Trades'!F179="","Indique la unidad de cantidad",IF(AND('Trades'!I179&lt;&gt;"OPEN",'Trades'!I179&lt;&gt;"CLOSED"),"Elija OPEN o CLOSED",IF(AND('Trades'!J179&lt;&gt;"NET",'Trades'!J179&lt;&gt;"GROSS"),"Elija NET o GROSS",IF(COUNTIFS('Exits'!$B$9:$B$608,'Trades'!A179,'Exits'!$G$9:$G$608,-1)&gt;0,"Revise las salidas vinculadas",IF(D179&gt;'Trades'!E179,"La cantidad cerrada supera la inicial",IF(AND('Trades'!I179="OPEN",D179='Trades'!E179),"OPEN contradice un saldo de cantidad nulo",IF('Trades'!I179="OPEN","",IF(O179=0,"Añada un cierre en Exits",IF(D179&lt;&gt;'Trades'!E179,"CLOSED requiere cerrar toda la cantidad",IF(AND('Trades'!J179="NET",NOT(ISNUMBER('Trades'!L179))),"Introduzca el neto conciliado de toda la posición",IF(AND('Trades'!J179="NET",'Trades'!K179&lt;&gt;"YES"),"Confirme que el neto abarca toda la posición",IF(IF('Trades'!J179="NET",IF('Trades'!M179="",FALSE,IF(NOT(ISNUMBER('Trades'!M179)),TRUE,OR('Trades'!M179&lt;0,'Trades'!M179&gt;1000000000,ROUND('Trades'!M179,2)&lt;&gt;'Trades'!M179))),FALSE),"Importes: hasta 2 decimales; valor absoluto de entrada ≤ 1.000.000.000.",IF(IF('Trades'!J179="NET",IF('Trades'!N179="",FALSE,IF(NOT(ISNUMBER('Trades'!N179)),TRUE,OR('Trades'!N179&lt;0,'Trades'!N179&gt;1000000000,ROUND('Trades'!N179,2)&lt;&gt;'Trades'!N179))),FALSE),"Importes: hasta 2 decimales; valor absoluto de entrada ≤ 1.000.000.000.",IF(IF('Trades'!J179="NET",IF('Trades'!O179="",FALSE,IF(NOT(ISNUMBER('Trades'!O179)),TRUE,OR(ABS('Trades'!O179)&gt;1000000000,ROUND('Trades'!O179,2)&lt;&gt;'Trades'!O179))),FALSE),"Importes: hasta 2 decimales; valor absoluto de entrada ≤ 1.000.000.000.",IF(AND('Trades'!J179="GROSS",NOT(ISNUMBER('Trades'!M179))),"Indique la comisión, incluso si es cero",IF(AND('Trades'!J179="GROSS",'Trades'!M179&lt;0),"La comisión no puede ser negativa",IF(AND('Trades'!J179="GROSS",NOT(ISNUMBER('Trades'!N179))),"Indique otros cargos, incluso si son cero",IF(AND('Trades'!J179="GROSS",'Trades'!N179&lt;0),"Los cargos no pueden ser negativos",IF(AND('Trades'!J179="GROSS",NOT(ISNUMBER('Trades'!O179))),"Indique la financiación con signo, incluido cero",IF(AND('Trades'!J179="GROSS",NOT(ISNUMBER(F179))),"Indique el P&amp;L bruto de cada salida",IF(IF('Trades'!J179="NET",OR(ABS('Trades'!L179)&gt;1000000000,ROUND('Trades'!L179,2)&lt;&gt;'Trades'!L179),FALSE),"Importes: hasta 2 decimales; valor absoluto de entrada ≤ 1.000.000.000.",IF(IF('Trades'!J179="GROSS",OR(ABS('Trades'!M179)&gt;1000000000,ABS('Trades'!N179)&gt;1000000000,ABS('Trades'!O179)&gt;1000000000,ROUND('Trades'!M179,2)&lt;&gt;'Trades'!M179,ROUND('Trades'!N179,2)&lt;&gt;'Trades'!N179,ROUND('Trades'!O179,2)&lt;&gt;'Trades'!O179),FALSE),"Importes: hasta 2 decimales; valor absoluto de entrada ≤ 1.000.000.000.",IF(AND('Trades'!G179&lt;&gt;"",OR(NOT(ISNUMBER('Trades'!G179)),'Trades'!G179&lt;=0)),"Indique un precio positivo o deje la celda vacía",IF(AND('Trades'!H179&lt;&gt;"",OR(NOT(ISNUMBER('Trades'!H179)),'Trades'!H179&lt;=0)),"Indique un precio positivo o deje la celda vacía","")))))))))))))))))))))))))))))))))))</x:f>
      </x:c>
      <x:c r="D179" s="31"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d",ROUND(SUMIFS('Exits'!$I$9:$I$608,'Exits'!$B$9:$B$608,'Trades'!A179),8)))</x:f>
      </x:c>
      <x:c r="E179" s="32"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d",IF(OR(O179=0,COUNTIFS('Exits'!$B$9:$B$608,'Trades'!A179,'Exits'!$G$9:$G$608,-1)&gt;0),"n/d",_xlfn.MAXIFS('Exits'!$C$9:$C$608,'Exits'!$B$9:$B$608,'Trades'!A179))))</x:f>
      </x:c>
      <x:c r="F179" s="30"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n/d",IF(AND(O179&gt;0,SUMIFS('Exits'!$J$9:$J$608,'Exits'!$B$9:$B$608,'Trades'!A179)=O179),ROUND(SUMIFS('Exits'!$F$9:$F$608,'Exits'!$B$9:$B$608,'Trades'!A179),2),"n/d")))</x:f>
      </x:c>
      <x:c r="G179" s="30" t="str">
        <x:f>IF(P179=0,"",IF(K179&lt;&gt;1,"n/d",IF('Trades'!J179="NET",'Trades'!L179,ROUND(F179-'Trades'!M179-'Trades'!N179+'Trades'!O179,2))))</x:f>
      </x:c>
      <x:c r="H179" s="31" t="str">
        <x:f>IF(P179=0,"",IF(N179=1,G179/'Trades'!P179,"n/d"))</x:f>
      </x:c>
      <x:c r="I179" s="33" t="str">
        <x:f>IF(P179=0,"",IF(K179&lt;&gt;1,"Posición sin completar",IF(NOT(ISNUMBER('Trades'!P179)),"Riesgo ausente o no válido: positivo, ≤ 1.000.000.000 y hasta 2 decimales.",IF(OR('Trades'!P179&lt;=0,'Trades'!P179&gt;1000000000,ROUND('Trades'!P179,2)&lt;&gt;'Trades'!P179),"Riesgo ausente o no válido: positivo, ≤ 1.000.000.000 y hasta 2 decimales.",IF(AND('Trades'!Q179&lt;&gt;"PRICE",'Trades'!Q179&lt;&gt;"ALL_IN"),"Elija PRICE o ALL_IN",IF('Trades'!Q179&lt;&gt;'Summary'!$K$4,"Otra base seleccionada","Registrado"))))))</x:f>
      </x:c>
      <x:c r="J179" s="33" t="str">
        <x:f>IF(P179=0,"",IF('Summary'!$H$6="Revise las fechas del filtro","Revise las fechas del filtro",IF(L179=1,"Incluida",IF(K179=1,"Fuera del período","No incluida"))))</x:f>
      </x:c>
      <x:c r="K179" s="29" t="n">
        <x:f>IF(P179=0,0,IF('Trades'!I179="UNSUPPORTED",4,IF(C179&lt;&gt;"",3,IF('Trades'!I179="OPEN",2,1))))</x:f>
        <x:v>0</x:v>
      </x:c>
      <x:c r="L179" s="29" t="n">
        <x:f>IF(OR(K179&lt;&gt;1,'Summary'!$H$6="Revise las fechas del filtro"),0,IF(AND(OR('Summary'!$B$6="",E179&gt;='Summary'!$B$6),OR('Summary'!$E$6="",E179&lt;'Summary'!$E$6+1)),1,0))</x:f>
        <x:v>0</x:v>
      </x:c>
      <x:c r="M179" s="29" t="n">
        <x:f>IF(AND(L179=1,N179=1,'Trades'!Q179='Summary'!$K$4),1,0)</x:f>
        <x:v>0</x:v>
      </x:c>
      <x:c r="N179" s="29" t="n">
        <x:f>IF(K179&lt;&gt;1,0,IF(NOT(ISNUMBER('Trades'!P179)),0,IF(AND('Trades'!P179&gt;0,'Trades'!P179&lt;=1000000000,ROUND('Trades'!P179,2)='Trades'!P179,OR('Trades'!Q179="PRICE",'Trades'!Q179="ALL_IN")),1,0)))</x:f>
        <x:v>0</x:v>
      </x:c>
      <x:c r="O179" s="29" t="n">
        <x:f>IF(P179=0,0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0,COUNTIFS('Exits'!$B$9:$B$608,'Trades'!A179,'Exits'!$K$9:$K$608,1)))</x:f>
        <x:v>0</x:v>
      </x:c>
      <x:c r="P179" s="29" t="n">
        <x:f>IF(COUNTA('Trades'!A179:I179,'Trades'!K179:T179)=0,0,1)</x:f>
        <x:v>0</x:v>
      </x:c>
    </x:row>
    <x:row r="180" ht="52" customHeight="1">
      <x:c r="A180" s="29" t="str">
        <x:f>IF(P180=0,"",IF('Trades'!A180="","[Trades "&amp;ROW()&amp;"]",'Trades'!A180))</x:f>
      </x:c>
      <x:c r="B180" s="33" t="str">
        <x:f>IF(K180=0,"",CHOOSE(K180,"Completa","Abierta","Incompleta / no válida","No admitida"))</x:f>
      </x:c>
      <x:c r="C180" s="33" t="str">
        <x:f>IF(P180=0,"",IF('Trades'!I180="UNSUPPORTED","No se admiten aumentos ni inversiones de posición",IF('Trades'!A180="","Introduzca el ID de operación",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ID: texto que empiece por A–Z, hasta 64 caracteres; sin *, ?, ~, =, &lt; ni &gt;. Ejemplo: T-001.",IF(COUNTIFS('Trades'!$A$9:$A$208,'Trades'!A180)&lt;&gt;1,"ID de operación duplicado",IF('Trades'!B180="","Indique el instrumento",IF(AND('Trades'!C180&lt;&gt;"LONG",'Trades'!C180&lt;&gt;"SHORT"),"Elija LONG o SHORT",IF(NOT(ISNUMBER('Trades'!D180)),"Introduzca una fecha y hora de apertura válidas",IF(OR('Trades'!D180&lt;1,'Trades'!D180&gt;2958465),"Introduzca una fecha y hora de apertura válidas",IF(NOT(ISNUMBER('Trades'!E180)),"Indique una cantidad inicial positiva",IF(OR('Trades'!E180&lt;=0,'Trades'!E180&gt;1000000,ROUND('Trades'!E180,8)&lt;&gt;'Trades'!E180),"Indique una cantidad inicial positiva",IF('Trades'!F180="","Indique la unidad de cantidad",IF(AND('Trades'!I180&lt;&gt;"OPEN",'Trades'!I180&lt;&gt;"CLOSED"),"Elija OPEN o CLOSED",IF(AND('Trades'!J180&lt;&gt;"NET",'Trades'!J180&lt;&gt;"GROSS"),"Elija NET o GROSS",IF(COUNTIFS('Exits'!$B$9:$B$608,'Trades'!A180,'Exits'!$G$9:$G$608,-1)&gt;0,"Revise las salidas vinculadas",IF(D180&gt;'Trades'!E180,"La cantidad cerrada supera la inicial",IF(AND('Trades'!I180="OPEN",D180='Trades'!E180),"OPEN contradice un saldo de cantidad nulo",IF('Trades'!I180="OPEN","",IF(O180=0,"Añada un cierre en Exits",IF(D180&lt;&gt;'Trades'!E180,"CLOSED requiere cerrar toda la cantidad",IF(AND('Trades'!J180="NET",NOT(ISNUMBER('Trades'!L180))),"Introduzca el neto conciliado de toda la posición",IF(AND('Trades'!J180="NET",'Trades'!K180&lt;&gt;"YES"),"Confirme que el neto abarca toda la posición",IF(IF('Trades'!J180="NET",IF('Trades'!M180="",FALSE,IF(NOT(ISNUMBER('Trades'!M180)),TRUE,OR('Trades'!M180&lt;0,'Trades'!M180&gt;1000000000,ROUND('Trades'!M180,2)&lt;&gt;'Trades'!M180))),FALSE),"Importes: hasta 2 decimales; valor absoluto de entrada ≤ 1.000.000.000.",IF(IF('Trades'!J180="NET",IF('Trades'!N180="",FALSE,IF(NOT(ISNUMBER('Trades'!N180)),TRUE,OR('Trades'!N180&lt;0,'Trades'!N180&gt;1000000000,ROUND('Trades'!N180,2)&lt;&gt;'Trades'!N180))),FALSE),"Importes: hasta 2 decimales; valor absoluto de entrada ≤ 1.000.000.000.",IF(IF('Trades'!J180="NET",IF('Trades'!O180="",FALSE,IF(NOT(ISNUMBER('Trades'!O180)),TRUE,OR(ABS('Trades'!O180)&gt;1000000000,ROUND('Trades'!O180,2)&lt;&gt;'Trades'!O180))),FALSE),"Importes: hasta 2 decimales; valor absoluto de entrada ≤ 1.000.000.000.",IF(AND('Trades'!J180="GROSS",NOT(ISNUMBER('Trades'!M180))),"Indique la comisión, incluso si es cero",IF(AND('Trades'!J180="GROSS",'Trades'!M180&lt;0),"La comisión no puede ser negativa",IF(AND('Trades'!J180="GROSS",NOT(ISNUMBER('Trades'!N180))),"Indique otros cargos, incluso si son cero",IF(AND('Trades'!J180="GROSS",'Trades'!N180&lt;0),"Los cargos no pueden ser negativos",IF(AND('Trades'!J180="GROSS",NOT(ISNUMBER('Trades'!O180))),"Indique la financiación con signo, incluido cero",IF(AND('Trades'!J180="GROSS",NOT(ISNUMBER(F180))),"Indique el P&amp;L bruto de cada salida",IF(IF('Trades'!J180="NET",OR(ABS('Trades'!L180)&gt;1000000000,ROUND('Trades'!L180,2)&lt;&gt;'Trades'!L180),FALSE),"Importes: hasta 2 decimales; valor absoluto de entrada ≤ 1.000.000.000.",IF(IF('Trades'!J180="GROSS",OR(ABS('Trades'!M180)&gt;1000000000,ABS('Trades'!N180)&gt;1000000000,ABS('Trades'!O180)&gt;1000000000,ROUND('Trades'!M180,2)&lt;&gt;'Trades'!M180,ROUND('Trades'!N180,2)&lt;&gt;'Trades'!N180,ROUND('Trades'!O180,2)&lt;&gt;'Trades'!O180),FALSE),"Importes: hasta 2 decimales; valor absoluto de entrada ≤ 1.000.000.000.",IF(AND('Trades'!G180&lt;&gt;"",OR(NOT(ISNUMBER('Trades'!G180)),'Trades'!G180&lt;=0)),"Indique un precio positivo o deje la celda vacía",IF(AND('Trades'!H180&lt;&gt;"",OR(NOT(ISNUMBER('Trades'!H180)),'Trades'!H180&lt;=0)),"Indique un precio positivo o deje la celda vacía","")))))))))))))))))))))))))))))))))))</x:f>
      </x:c>
      <x:c r="D180" s="31"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d",ROUND(SUMIFS('Exits'!$I$9:$I$608,'Exits'!$B$9:$B$608,'Trades'!A180),8)))</x:f>
      </x:c>
      <x:c r="E180" s="32"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d",IF(OR(O180=0,COUNTIFS('Exits'!$B$9:$B$608,'Trades'!A180,'Exits'!$G$9:$G$608,-1)&gt;0),"n/d",_xlfn.MAXIFS('Exits'!$C$9:$C$608,'Exits'!$B$9:$B$608,'Trades'!A180))))</x:f>
      </x:c>
      <x:c r="F180" s="30"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n/d",IF(AND(O180&gt;0,SUMIFS('Exits'!$J$9:$J$608,'Exits'!$B$9:$B$608,'Trades'!A180)=O180),ROUND(SUMIFS('Exits'!$F$9:$F$608,'Exits'!$B$9:$B$608,'Trades'!A180),2),"n/d")))</x:f>
      </x:c>
      <x:c r="G180" s="30" t="str">
        <x:f>IF(P180=0,"",IF(K180&lt;&gt;1,"n/d",IF('Trades'!J180="NET",'Trades'!L180,ROUND(F180-'Trades'!M180-'Trades'!N180+'Trades'!O180,2))))</x:f>
      </x:c>
      <x:c r="H180" s="31" t="str">
        <x:f>IF(P180=0,"",IF(N180=1,G180/'Trades'!P180,"n/d"))</x:f>
      </x:c>
      <x:c r="I180" s="33" t="str">
        <x:f>IF(P180=0,"",IF(K180&lt;&gt;1,"Posición sin completar",IF(NOT(ISNUMBER('Trades'!P180)),"Riesgo ausente o no válido: positivo, ≤ 1.000.000.000 y hasta 2 decimales.",IF(OR('Trades'!P180&lt;=0,'Trades'!P180&gt;1000000000,ROUND('Trades'!P180,2)&lt;&gt;'Trades'!P180),"Riesgo ausente o no válido: positivo, ≤ 1.000.000.000 y hasta 2 decimales.",IF(AND('Trades'!Q180&lt;&gt;"PRICE",'Trades'!Q180&lt;&gt;"ALL_IN"),"Elija PRICE o ALL_IN",IF('Trades'!Q180&lt;&gt;'Summary'!$K$4,"Otra base seleccionada","Registrado"))))))</x:f>
      </x:c>
      <x:c r="J180" s="33" t="str">
        <x:f>IF(P180=0,"",IF('Summary'!$H$6="Revise las fechas del filtro","Revise las fechas del filtro",IF(L180=1,"Incluida",IF(K180=1,"Fuera del período","No incluida"))))</x:f>
      </x:c>
      <x:c r="K180" s="29" t="n">
        <x:f>IF(P180=0,0,IF('Trades'!I180="UNSUPPORTED",4,IF(C180&lt;&gt;"",3,IF('Trades'!I180="OPEN",2,1))))</x:f>
        <x:v>0</x:v>
      </x:c>
      <x:c r="L180" s="29" t="n">
        <x:f>IF(OR(K180&lt;&gt;1,'Summary'!$H$6="Revise las fechas del filtro"),0,IF(AND(OR('Summary'!$B$6="",E180&gt;='Summary'!$B$6),OR('Summary'!$E$6="",E180&lt;'Summary'!$E$6+1)),1,0))</x:f>
        <x:v>0</x:v>
      </x:c>
      <x:c r="M180" s="29" t="n">
        <x:f>IF(AND(L180=1,N180=1,'Trades'!Q180='Summary'!$K$4),1,0)</x:f>
        <x:v>0</x:v>
      </x:c>
      <x:c r="N180" s="29" t="n">
        <x:f>IF(K180&lt;&gt;1,0,IF(NOT(ISNUMBER('Trades'!P180)),0,IF(AND('Trades'!P180&gt;0,'Trades'!P180&lt;=1000000000,ROUND('Trades'!P180,2)='Trades'!P180,OR('Trades'!Q180="PRICE",'Trades'!Q180="ALL_IN")),1,0)))</x:f>
        <x:v>0</x:v>
      </x:c>
      <x:c r="O180" s="29" t="n">
        <x:f>IF(P180=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0,COUNTIFS('Exits'!$B$9:$B$608,'Trades'!A180,'Exits'!$K$9:$K$608,1)))</x:f>
        <x:v>0</x:v>
      </x:c>
      <x:c r="P180" s="29" t="n">
        <x:f>IF(COUNTA('Trades'!A180:I180,'Trades'!K180:T180)=0,0,1)</x:f>
        <x:v>0</x:v>
      </x:c>
    </x:row>
    <x:row r="181" ht="52" customHeight="1">
      <x:c r="A181" s="29" t="str">
        <x:f>IF(P181=0,"",IF('Trades'!A181="","[Trades "&amp;ROW()&amp;"]",'Trades'!A181))</x:f>
      </x:c>
      <x:c r="B181" s="33" t="str">
        <x:f>IF(K181=0,"",CHOOSE(K181,"Completa","Abierta","Incompleta / no válida","No admitida"))</x:f>
      </x:c>
      <x:c r="C181" s="33" t="str">
        <x:f>IF(P181=0,"",IF('Trades'!I181="UNSUPPORTED","No se admiten aumentos ni inversiones de posición",IF('Trades'!A181="","Introduzca el ID de operación",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ID: texto que empiece por A–Z, hasta 64 caracteres; sin *, ?, ~, =, &lt; ni &gt;. Ejemplo: T-001.",IF(COUNTIFS('Trades'!$A$9:$A$208,'Trades'!A181)&lt;&gt;1,"ID de operación duplicado",IF('Trades'!B181="","Indique el instrumento",IF(AND('Trades'!C181&lt;&gt;"LONG",'Trades'!C181&lt;&gt;"SHORT"),"Elija LONG o SHORT",IF(NOT(ISNUMBER('Trades'!D181)),"Introduzca una fecha y hora de apertura válidas",IF(OR('Trades'!D181&lt;1,'Trades'!D181&gt;2958465),"Introduzca una fecha y hora de apertura válidas",IF(NOT(ISNUMBER('Trades'!E181)),"Indique una cantidad inicial positiva",IF(OR('Trades'!E181&lt;=0,'Trades'!E181&gt;1000000,ROUND('Trades'!E181,8)&lt;&gt;'Trades'!E181),"Indique una cantidad inicial positiva",IF('Trades'!F181="","Indique la unidad de cantidad",IF(AND('Trades'!I181&lt;&gt;"OPEN",'Trades'!I181&lt;&gt;"CLOSED"),"Elija OPEN o CLOSED",IF(AND('Trades'!J181&lt;&gt;"NET",'Trades'!J181&lt;&gt;"GROSS"),"Elija NET o GROSS",IF(COUNTIFS('Exits'!$B$9:$B$608,'Trades'!A181,'Exits'!$G$9:$G$608,-1)&gt;0,"Revise las salidas vinculadas",IF(D181&gt;'Trades'!E181,"La cantidad cerrada supera la inicial",IF(AND('Trades'!I181="OPEN",D181='Trades'!E181),"OPEN contradice un saldo de cantidad nulo",IF('Trades'!I181="OPEN","",IF(O181=0,"Añada un cierre en Exits",IF(D181&lt;&gt;'Trades'!E181,"CLOSED requiere cerrar toda la cantidad",IF(AND('Trades'!J181="NET",NOT(ISNUMBER('Trades'!L181))),"Introduzca el neto conciliado de toda la posición",IF(AND('Trades'!J181="NET",'Trades'!K181&lt;&gt;"YES"),"Confirme que el neto abarca toda la posición",IF(IF('Trades'!J181="NET",IF('Trades'!M181="",FALSE,IF(NOT(ISNUMBER('Trades'!M181)),TRUE,OR('Trades'!M181&lt;0,'Trades'!M181&gt;1000000000,ROUND('Trades'!M181,2)&lt;&gt;'Trades'!M181))),FALSE),"Importes: hasta 2 decimales; valor absoluto de entrada ≤ 1.000.000.000.",IF(IF('Trades'!J181="NET",IF('Trades'!N181="",FALSE,IF(NOT(ISNUMBER('Trades'!N181)),TRUE,OR('Trades'!N181&lt;0,'Trades'!N181&gt;1000000000,ROUND('Trades'!N181,2)&lt;&gt;'Trades'!N181))),FALSE),"Importes: hasta 2 decimales; valor absoluto de entrada ≤ 1.000.000.000.",IF(IF('Trades'!J181="NET",IF('Trades'!O181="",FALSE,IF(NOT(ISNUMBER('Trades'!O181)),TRUE,OR(ABS('Trades'!O181)&gt;1000000000,ROUND('Trades'!O181,2)&lt;&gt;'Trades'!O181))),FALSE),"Importes: hasta 2 decimales; valor absoluto de entrada ≤ 1.000.000.000.",IF(AND('Trades'!J181="GROSS",NOT(ISNUMBER('Trades'!M181))),"Indique la comisión, incluso si es cero",IF(AND('Trades'!J181="GROSS",'Trades'!M181&lt;0),"La comisión no puede ser negativa",IF(AND('Trades'!J181="GROSS",NOT(ISNUMBER('Trades'!N181))),"Indique otros cargos, incluso si son cero",IF(AND('Trades'!J181="GROSS",'Trades'!N181&lt;0),"Los cargos no pueden ser negativos",IF(AND('Trades'!J181="GROSS",NOT(ISNUMBER('Trades'!O181))),"Indique la financiación con signo, incluido cero",IF(AND('Trades'!J181="GROSS",NOT(ISNUMBER(F181))),"Indique el P&amp;L bruto de cada salida",IF(IF('Trades'!J181="NET",OR(ABS('Trades'!L181)&gt;1000000000,ROUND('Trades'!L181,2)&lt;&gt;'Trades'!L181),FALSE),"Importes: hasta 2 decimales; valor absoluto de entrada ≤ 1.000.000.000.",IF(IF('Trades'!J181="GROSS",OR(ABS('Trades'!M181)&gt;1000000000,ABS('Trades'!N181)&gt;1000000000,ABS('Trades'!O181)&gt;1000000000,ROUND('Trades'!M181,2)&lt;&gt;'Trades'!M181,ROUND('Trades'!N181,2)&lt;&gt;'Trades'!N181,ROUND('Trades'!O181,2)&lt;&gt;'Trades'!O181),FALSE),"Importes: hasta 2 decimales; valor absoluto de entrada ≤ 1.000.000.000.",IF(AND('Trades'!G181&lt;&gt;"",OR(NOT(ISNUMBER('Trades'!G181)),'Trades'!G181&lt;=0)),"Indique un precio positivo o deje la celda vacía",IF(AND('Trades'!H181&lt;&gt;"",OR(NOT(ISNUMBER('Trades'!H181)),'Trades'!H181&lt;=0)),"Indique un precio positivo o deje la celda vacía","")))))))))))))))))))))))))))))))))))</x:f>
      </x:c>
      <x:c r="D181" s="31"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d",ROUND(SUMIFS('Exits'!$I$9:$I$608,'Exits'!$B$9:$B$608,'Trades'!A181),8)))</x:f>
      </x:c>
      <x:c r="E181" s="32"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d",IF(OR(O181=0,COUNTIFS('Exits'!$B$9:$B$608,'Trades'!A181,'Exits'!$G$9:$G$608,-1)&gt;0),"n/d",_xlfn.MAXIFS('Exits'!$C$9:$C$608,'Exits'!$B$9:$B$608,'Trades'!A181))))</x:f>
      </x:c>
      <x:c r="F181" s="30"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n/d",IF(AND(O181&gt;0,SUMIFS('Exits'!$J$9:$J$608,'Exits'!$B$9:$B$608,'Trades'!A181)=O181),ROUND(SUMIFS('Exits'!$F$9:$F$608,'Exits'!$B$9:$B$608,'Trades'!A181),2),"n/d")))</x:f>
      </x:c>
      <x:c r="G181" s="30" t="str">
        <x:f>IF(P181=0,"",IF(K181&lt;&gt;1,"n/d",IF('Trades'!J181="NET",'Trades'!L181,ROUND(F181-'Trades'!M181-'Trades'!N181+'Trades'!O181,2))))</x:f>
      </x:c>
      <x:c r="H181" s="31" t="str">
        <x:f>IF(P181=0,"",IF(N181=1,G181/'Trades'!P181,"n/d"))</x:f>
      </x:c>
      <x:c r="I181" s="33" t="str">
        <x:f>IF(P181=0,"",IF(K181&lt;&gt;1,"Posición sin completar",IF(NOT(ISNUMBER('Trades'!P181)),"Riesgo ausente o no válido: positivo, ≤ 1.000.000.000 y hasta 2 decimales.",IF(OR('Trades'!P181&lt;=0,'Trades'!P181&gt;1000000000,ROUND('Trades'!P181,2)&lt;&gt;'Trades'!P181),"Riesgo ausente o no válido: positivo, ≤ 1.000.000.000 y hasta 2 decimales.",IF(AND('Trades'!Q181&lt;&gt;"PRICE",'Trades'!Q181&lt;&gt;"ALL_IN"),"Elija PRICE o ALL_IN",IF('Trades'!Q181&lt;&gt;'Summary'!$K$4,"Otra base seleccionada","Registrado"))))))</x:f>
      </x:c>
      <x:c r="J181" s="33" t="str">
        <x:f>IF(P181=0,"",IF('Summary'!$H$6="Revise las fechas del filtro","Revise las fechas del filtro",IF(L181=1,"Incluida",IF(K181=1,"Fuera del período","No incluida"))))</x:f>
      </x:c>
      <x:c r="K181" s="29" t="n">
        <x:f>IF(P181=0,0,IF('Trades'!I181="UNSUPPORTED",4,IF(C181&lt;&gt;"",3,IF('Trades'!I181="OPEN",2,1))))</x:f>
        <x:v>0</x:v>
      </x:c>
      <x:c r="L181" s="29" t="n">
        <x:f>IF(OR(K181&lt;&gt;1,'Summary'!$H$6="Revise las fechas del filtro"),0,IF(AND(OR('Summary'!$B$6="",E181&gt;='Summary'!$B$6),OR('Summary'!$E$6="",E181&lt;'Summary'!$E$6+1)),1,0))</x:f>
        <x:v>0</x:v>
      </x:c>
      <x:c r="M181" s="29" t="n">
        <x:f>IF(AND(L181=1,N181=1,'Trades'!Q181='Summary'!$K$4),1,0)</x:f>
        <x:v>0</x:v>
      </x:c>
      <x:c r="N181" s="29" t="n">
        <x:f>IF(K181&lt;&gt;1,0,IF(NOT(ISNUMBER('Trades'!P181)),0,IF(AND('Trades'!P181&gt;0,'Trades'!P181&lt;=1000000000,ROUND('Trades'!P181,2)='Trades'!P181,OR('Trades'!Q181="PRICE",'Trades'!Q181="ALL_IN")),1,0)))</x:f>
        <x:v>0</x:v>
      </x:c>
      <x:c r="O181" s="29" t="n">
        <x:f>IF(P181=0,0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0,COUNTIFS('Exits'!$B$9:$B$608,'Trades'!A181,'Exits'!$K$9:$K$608,1)))</x:f>
        <x:v>0</x:v>
      </x:c>
      <x:c r="P181" s="29" t="n">
        <x:f>IF(COUNTA('Trades'!A181:I181,'Trades'!K181:T181)=0,0,1)</x:f>
        <x:v>0</x:v>
      </x:c>
    </x:row>
    <x:row r="182" ht="52" customHeight="1">
      <x:c r="A182" s="29" t="str">
        <x:f>IF(P182=0,"",IF('Trades'!A182="","[Trades "&amp;ROW()&amp;"]",'Trades'!A182))</x:f>
      </x:c>
      <x:c r="B182" s="33" t="str">
        <x:f>IF(K182=0,"",CHOOSE(K182,"Completa","Abierta","Incompleta / no válida","No admitida"))</x:f>
      </x:c>
      <x:c r="C182" s="33" t="str">
        <x:f>IF(P182=0,"",IF('Trades'!I182="UNSUPPORTED","No se admiten aumentos ni inversiones de posición",IF('Trades'!A182="","Introduzca el ID de operación",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ID: texto que empiece por A–Z, hasta 64 caracteres; sin *, ?, ~, =, &lt; ni &gt;. Ejemplo: T-001.",IF(COUNTIFS('Trades'!$A$9:$A$208,'Trades'!A182)&lt;&gt;1,"ID de operación duplicado",IF('Trades'!B182="","Indique el instrumento",IF(AND('Trades'!C182&lt;&gt;"LONG",'Trades'!C182&lt;&gt;"SHORT"),"Elija LONG o SHORT",IF(NOT(ISNUMBER('Trades'!D182)),"Introduzca una fecha y hora de apertura válidas",IF(OR('Trades'!D182&lt;1,'Trades'!D182&gt;2958465),"Introduzca una fecha y hora de apertura válidas",IF(NOT(ISNUMBER('Trades'!E182)),"Indique una cantidad inicial positiva",IF(OR('Trades'!E182&lt;=0,'Trades'!E182&gt;1000000,ROUND('Trades'!E182,8)&lt;&gt;'Trades'!E182),"Indique una cantidad inicial positiva",IF('Trades'!F182="","Indique la unidad de cantidad",IF(AND('Trades'!I182&lt;&gt;"OPEN",'Trades'!I182&lt;&gt;"CLOSED"),"Elija OPEN o CLOSED",IF(AND('Trades'!J182&lt;&gt;"NET",'Trades'!J182&lt;&gt;"GROSS"),"Elija NET o GROSS",IF(COUNTIFS('Exits'!$B$9:$B$608,'Trades'!A182,'Exits'!$G$9:$G$608,-1)&gt;0,"Revise las salidas vinculadas",IF(D182&gt;'Trades'!E182,"La cantidad cerrada supera la inicial",IF(AND('Trades'!I182="OPEN",D182='Trades'!E182),"OPEN contradice un saldo de cantidad nulo",IF('Trades'!I182="OPEN","",IF(O182=0,"Añada un cierre en Exits",IF(D182&lt;&gt;'Trades'!E182,"CLOSED requiere cerrar toda la cantidad",IF(AND('Trades'!J182="NET",NOT(ISNUMBER('Trades'!L182))),"Introduzca el neto conciliado de toda la posición",IF(AND('Trades'!J182="NET",'Trades'!K182&lt;&gt;"YES"),"Confirme que el neto abarca toda la posición",IF(IF('Trades'!J182="NET",IF('Trades'!M182="",FALSE,IF(NOT(ISNUMBER('Trades'!M182)),TRUE,OR('Trades'!M182&lt;0,'Trades'!M182&gt;1000000000,ROUND('Trades'!M182,2)&lt;&gt;'Trades'!M182))),FALSE),"Importes: hasta 2 decimales; valor absoluto de entrada ≤ 1.000.000.000.",IF(IF('Trades'!J182="NET",IF('Trades'!N182="",FALSE,IF(NOT(ISNUMBER('Trades'!N182)),TRUE,OR('Trades'!N182&lt;0,'Trades'!N182&gt;1000000000,ROUND('Trades'!N182,2)&lt;&gt;'Trades'!N182))),FALSE),"Importes: hasta 2 decimales; valor absoluto de entrada ≤ 1.000.000.000.",IF(IF('Trades'!J182="NET",IF('Trades'!O182="",FALSE,IF(NOT(ISNUMBER('Trades'!O182)),TRUE,OR(ABS('Trades'!O182)&gt;1000000000,ROUND('Trades'!O182,2)&lt;&gt;'Trades'!O182))),FALSE),"Importes: hasta 2 decimales; valor absoluto de entrada ≤ 1.000.000.000.",IF(AND('Trades'!J182="GROSS",NOT(ISNUMBER('Trades'!M182))),"Indique la comisión, incluso si es cero",IF(AND('Trades'!J182="GROSS",'Trades'!M182&lt;0),"La comisión no puede ser negativa",IF(AND('Trades'!J182="GROSS",NOT(ISNUMBER('Trades'!N182))),"Indique otros cargos, incluso si son cero",IF(AND('Trades'!J182="GROSS",'Trades'!N182&lt;0),"Los cargos no pueden ser negativos",IF(AND('Trades'!J182="GROSS",NOT(ISNUMBER('Trades'!O182))),"Indique la financiación con signo, incluido cero",IF(AND('Trades'!J182="GROSS",NOT(ISNUMBER(F182))),"Indique el P&amp;L bruto de cada salida",IF(IF('Trades'!J182="NET",OR(ABS('Trades'!L182)&gt;1000000000,ROUND('Trades'!L182,2)&lt;&gt;'Trades'!L182),FALSE),"Importes: hasta 2 decimales; valor absoluto de entrada ≤ 1.000.000.000.",IF(IF('Trades'!J182="GROSS",OR(ABS('Trades'!M182)&gt;1000000000,ABS('Trades'!N182)&gt;1000000000,ABS('Trades'!O182)&gt;1000000000,ROUND('Trades'!M182,2)&lt;&gt;'Trades'!M182,ROUND('Trades'!N182,2)&lt;&gt;'Trades'!N182,ROUND('Trades'!O182,2)&lt;&gt;'Trades'!O182),FALSE),"Importes: hasta 2 decimales; valor absoluto de entrada ≤ 1.000.000.000.",IF(AND('Trades'!G182&lt;&gt;"",OR(NOT(ISNUMBER('Trades'!G182)),'Trades'!G182&lt;=0)),"Indique un precio positivo o deje la celda vacía",IF(AND('Trades'!H182&lt;&gt;"",OR(NOT(ISNUMBER('Trades'!H182)),'Trades'!H182&lt;=0)),"Indique un precio positivo o deje la celda vacía","")))))))))))))))))))))))))))))))))))</x:f>
      </x:c>
      <x:c r="D182" s="31"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d",ROUND(SUMIFS('Exits'!$I$9:$I$608,'Exits'!$B$9:$B$608,'Trades'!A182),8)))</x:f>
      </x:c>
      <x:c r="E182" s="32"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d",IF(OR(O182=0,COUNTIFS('Exits'!$B$9:$B$608,'Trades'!A182,'Exits'!$G$9:$G$608,-1)&gt;0),"n/d",_xlfn.MAXIFS('Exits'!$C$9:$C$608,'Exits'!$B$9:$B$608,'Trades'!A182))))</x:f>
      </x:c>
      <x:c r="F182" s="30"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n/d",IF(AND(O182&gt;0,SUMIFS('Exits'!$J$9:$J$608,'Exits'!$B$9:$B$608,'Trades'!A182)=O182),ROUND(SUMIFS('Exits'!$F$9:$F$608,'Exits'!$B$9:$B$608,'Trades'!A182),2),"n/d")))</x:f>
      </x:c>
      <x:c r="G182" s="30" t="str">
        <x:f>IF(P182=0,"",IF(K182&lt;&gt;1,"n/d",IF('Trades'!J182="NET",'Trades'!L182,ROUND(F182-'Trades'!M182-'Trades'!N182+'Trades'!O182,2))))</x:f>
      </x:c>
      <x:c r="H182" s="31" t="str">
        <x:f>IF(P182=0,"",IF(N182=1,G182/'Trades'!P182,"n/d"))</x:f>
      </x:c>
      <x:c r="I182" s="33" t="str">
        <x:f>IF(P182=0,"",IF(K182&lt;&gt;1,"Posición sin completar",IF(NOT(ISNUMBER('Trades'!P182)),"Riesgo ausente o no válido: positivo, ≤ 1.000.000.000 y hasta 2 decimales.",IF(OR('Trades'!P182&lt;=0,'Trades'!P182&gt;1000000000,ROUND('Trades'!P182,2)&lt;&gt;'Trades'!P182),"Riesgo ausente o no válido: positivo, ≤ 1.000.000.000 y hasta 2 decimales.",IF(AND('Trades'!Q182&lt;&gt;"PRICE",'Trades'!Q182&lt;&gt;"ALL_IN"),"Elija PRICE o ALL_IN",IF('Trades'!Q182&lt;&gt;'Summary'!$K$4,"Otra base seleccionada","Registrado"))))))</x:f>
      </x:c>
      <x:c r="J182" s="33" t="str">
        <x:f>IF(P182=0,"",IF('Summary'!$H$6="Revise las fechas del filtro","Revise las fechas del filtro",IF(L182=1,"Incluida",IF(K182=1,"Fuera del período","No incluida"))))</x:f>
      </x:c>
      <x:c r="K182" s="29" t="n">
        <x:f>IF(P182=0,0,IF('Trades'!I182="UNSUPPORTED",4,IF(C182&lt;&gt;"",3,IF('Trades'!I182="OPEN",2,1))))</x:f>
        <x:v>0</x:v>
      </x:c>
      <x:c r="L182" s="29" t="n">
        <x:f>IF(OR(K182&lt;&gt;1,'Summary'!$H$6="Revise las fechas del filtro"),0,IF(AND(OR('Summary'!$B$6="",E182&gt;='Summary'!$B$6),OR('Summary'!$E$6="",E182&lt;'Summary'!$E$6+1)),1,0))</x:f>
        <x:v>0</x:v>
      </x:c>
      <x:c r="M182" s="29" t="n">
        <x:f>IF(AND(L182=1,N182=1,'Trades'!Q182='Summary'!$K$4),1,0)</x:f>
        <x:v>0</x:v>
      </x:c>
      <x:c r="N182" s="29" t="n">
        <x:f>IF(K182&lt;&gt;1,0,IF(NOT(ISNUMBER('Trades'!P182)),0,IF(AND('Trades'!P182&gt;0,'Trades'!P182&lt;=1000000000,ROUND('Trades'!P182,2)='Trades'!P182,OR('Trades'!Q182="PRICE",'Trades'!Q182="ALL_IN")),1,0)))</x:f>
        <x:v>0</x:v>
      </x:c>
      <x:c r="O182" s="29" t="n">
        <x:f>IF(P182=0,0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0,COUNTIFS('Exits'!$B$9:$B$608,'Trades'!A182,'Exits'!$K$9:$K$608,1)))</x:f>
        <x:v>0</x:v>
      </x:c>
      <x:c r="P182" s="29" t="n">
        <x:f>IF(COUNTA('Trades'!A182:I182,'Trades'!K182:T182)=0,0,1)</x:f>
        <x:v>0</x:v>
      </x:c>
    </x:row>
    <x:row r="183" ht="52" customHeight="1">
      <x:c r="A183" s="29" t="str">
        <x:f>IF(P183=0,"",IF('Trades'!A183="","[Trades "&amp;ROW()&amp;"]",'Trades'!A183))</x:f>
      </x:c>
      <x:c r="B183" s="33" t="str">
        <x:f>IF(K183=0,"",CHOOSE(K183,"Completa","Abierta","Incompleta / no válida","No admitida"))</x:f>
      </x:c>
      <x:c r="C183" s="33" t="str">
        <x:f>IF(P183=0,"",IF('Trades'!I183="UNSUPPORTED","No se admiten aumentos ni inversiones de posición",IF('Trades'!A183="","Introduzca el ID de operación",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ID: texto que empiece por A–Z, hasta 64 caracteres; sin *, ?, ~, =, &lt; ni &gt;. Ejemplo: T-001.",IF(COUNTIFS('Trades'!$A$9:$A$208,'Trades'!A183)&lt;&gt;1,"ID de operación duplicado",IF('Trades'!B183="","Indique el instrumento",IF(AND('Trades'!C183&lt;&gt;"LONG",'Trades'!C183&lt;&gt;"SHORT"),"Elija LONG o SHORT",IF(NOT(ISNUMBER('Trades'!D183)),"Introduzca una fecha y hora de apertura válidas",IF(OR('Trades'!D183&lt;1,'Trades'!D183&gt;2958465),"Introduzca una fecha y hora de apertura válidas",IF(NOT(ISNUMBER('Trades'!E183)),"Indique una cantidad inicial positiva",IF(OR('Trades'!E183&lt;=0,'Trades'!E183&gt;1000000,ROUND('Trades'!E183,8)&lt;&gt;'Trades'!E183),"Indique una cantidad inicial positiva",IF('Trades'!F183="","Indique la unidad de cantidad",IF(AND('Trades'!I183&lt;&gt;"OPEN",'Trades'!I183&lt;&gt;"CLOSED"),"Elija OPEN o CLOSED",IF(AND('Trades'!J183&lt;&gt;"NET",'Trades'!J183&lt;&gt;"GROSS"),"Elija NET o GROSS",IF(COUNTIFS('Exits'!$B$9:$B$608,'Trades'!A183,'Exits'!$G$9:$G$608,-1)&gt;0,"Revise las salidas vinculadas",IF(D183&gt;'Trades'!E183,"La cantidad cerrada supera la inicial",IF(AND('Trades'!I183="OPEN",D183='Trades'!E183),"OPEN contradice un saldo de cantidad nulo",IF('Trades'!I183="OPEN","",IF(O183=0,"Añada un cierre en Exits",IF(D183&lt;&gt;'Trades'!E183,"CLOSED requiere cerrar toda la cantidad",IF(AND('Trades'!J183="NET",NOT(ISNUMBER('Trades'!L183))),"Introduzca el neto conciliado de toda la posición",IF(AND('Trades'!J183="NET",'Trades'!K183&lt;&gt;"YES"),"Confirme que el neto abarca toda la posición",IF(IF('Trades'!J183="NET",IF('Trades'!M183="",FALSE,IF(NOT(ISNUMBER('Trades'!M183)),TRUE,OR('Trades'!M183&lt;0,'Trades'!M183&gt;1000000000,ROUND('Trades'!M183,2)&lt;&gt;'Trades'!M183))),FALSE),"Importes: hasta 2 decimales; valor absoluto de entrada ≤ 1.000.000.000.",IF(IF('Trades'!J183="NET",IF('Trades'!N183="",FALSE,IF(NOT(ISNUMBER('Trades'!N183)),TRUE,OR('Trades'!N183&lt;0,'Trades'!N183&gt;1000000000,ROUND('Trades'!N183,2)&lt;&gt;'Trades'!N183))),FALSE),"Importes: hasta 2 decimales; valor absoluto de entrada ≤ 1.000.000.000.",IF(IF('Trades'!J183="NET",IF('Trades'!O183="",FALSE,IF(NOT(ISNUMBER('Trades'!O183)),TRUE,OR(ABS('Trades'!O183)&gt;1000000000,ROUND('Trades'!O183,2)&lt;&gt;'Trades'!O183))),FALSE),"Importes: hasta 2 decimales; valor absoluto de entrada ≤ 1.000.000.000.",IF(AND('Trades'!J183="GROSS",NOT(ISNUMBER('Trades'!M183))),"Indique la comisión, incluso si es cero",IF(AND('Trades'!J183="GROSS",'Trades'!M183&lt;0),"La comisión no puede ser negativa",IF(AND('Trades'!J183="GROSS",NOT(ISNUMBER('Trades'!N183))),"Indique otros cargos, incluso si son cero",IF(AND('Trades'!J183="GROSS",'Trades'!N183&lt;0),"Los cargos no pueden ser negativos",IF(AND('Trades'!J183="GROSS",NOT(ISNUMBER('Trades'!O183))),"Indique la financiación con signo, incluido cero",IF(AND('Trades'!J183="GROSS",NOT(ISNUMBER(F183))),"Indique el P&amp;L bruto de cada salida",IF(IF('Trades'!J183="NET",OR(ABS('Trades'!L183)&gt;1000000000,ROUND('Trades'!L183,2)&lt;&gt;'Trades'!L183),FALSE),"Importes: hasta 2 decimales; valor absoluto de entrada ≤ 1.000.000.000.",IF(IF('Trades'!J183="GROSS",OR(ABS('Trades'!M183)&gt;1000000000,ABS('Trades'!N183)&gt;1000000000,ABS('Trades'!O183)&gt;1000000000,ROUND('Trades'!M183,2)&lt;&gt;'Trades'!M183,ROUND('Trades'!N183,2)&lt;&gt;'Trades'!N183,ROUND('Trades'!O183,2)&lt;&gt;'Trades'!O183),FALSE),"Importes: hasta 2 decimales; valor absoluto de entrada ≤ 1.000.000.000.",IF(AND('Trades'!G183&lt;&gt;"",OR(NOT(ISNUMBER('Trades'!G183)),'Trades'!G183&lt;=0)),"Indique un precio positivo o deje la celda vacía",IF(AND('Trades'!H183&lt;&gt;"",OR(NOT(ISNUMBER('Trades'!H183)),'Trades'!H183&lt;=0)),"Indique un precio positivo o deje la celda vacía","")))))))))))))))))))))))))))))))))))</x:f>
      </x:c>
      <x:c r="D183" s="31"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d",ROUND(SUMIFS('Exits'!$I$9:$I$608,'Exits'!$B$9:$B$608,'Trades'!A183),8)))</x:f>
      </x:c>
      <x:c r="E183" s="32"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d",IF(OR(O183=0,COUNTIFS('Exits'!$B$9:$B$608,'Trades'!A183,'Exits'!$G$9:$G$608,-1)&gt;0),"n/d",_xlfn.MAXIFS('Exits'!$C$9:$C$608,'Exits'!$B$9:$B$608,'Trades'!A183))))</x:f>
      </x:c>
      <x:c r="F183" s="30"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n/d",IF(AND(O183&gt;0,SUMIFS('Exits'!$J$9:$J$608,'Exits'!$B$9:$B$608,'Trades'!A183)=O183),ROUND(SUMIFS('Exits'!$F$9:$F$608,'Exits'!$B$9:$B$608,'Trades'!A183),2),"n/d")))</x:f>
      </x:c>
      <x:c r="G183" s="30" t="str">
        <x:f>IF(P183=0,"",IF(K183&lt;&gt;1,"n/d",IF('Trades'!J183="NET",'Trades'!L183,ROUND(F183-'Trades'!M183-'Trades'!N183+'Trades'!O183,2))))</x:f>
      </x:c>
      <x:c r="H183" s="31" t="str">
        <x:f>IF(P183=0,"",IF(N183=1,G183/'Trades'!P183,"n/d"))</x:f>
      </x:c>
      <x:c r="I183" s="33" t="str">
        <x:f>IF(P183=0,"",IF(K183&lt;&gt;1,"Posición sin completar",IF(NOT(ISNUMBER('Trades'!P183)),"Riesgo ausente o no válido: positivo, ≤ 1.000.000.000 y hasta 2 decimales.",IF(OR('Trades'!P183&lt;=0,'Trades'!P183&gt;1000000000,ROUND('Trades'!P183,2)&lt;&gt;'Trades'!P183),"Riesgo ausente o no válido: positivo, ≤ 1.000.000.000 y hasta 2 decimales.",IF(AND('Trades'!Q183&lt;&gt;"PRICE",'Trades'!Q183&lt;&gt;"ALL_IN"),"Elija PRICE o ALL_IN",IF('Trades'!Q183&lt;&gt;'Summary'!$K$4,"Otra base seleccionada","Registrado"))))))</x:f>
      </x:c>
      <x:c r="J183" s="33" t="str">
        <x:f>IF(P183=0,"",IF('Summary'!$H$6="Revise las fechas del filtro","Revise las fechas del filtro",IF(L183=1,"Incluida",IF(K183=1,"Fuera del período","No incluida"))))</x:f>
      </x:c>
      <x:c r="K183" s="29" t="n">
        <x:f>IF(P183=0,0,IF('Trades'!I183="UNSUPPORTED",4,IF(C183&lt;&gt;"",3,IF('Trades'!I183="OPEN",2,1))))</x:f>
        <x:v>0</x:v>
      </x:c>
      <x:c r="L183" s="29" t="n">
        <x:f>IF(OR(K183&lt;&gt;1,'Summary'!$H$6="Revise las fechas del filtro"),0,IF(AND(OR('Summary'!$B$6="",E183&gt;='Summary'!$B$6),OR('Summary'!$E$6="",E183&lt;'Summary'!$E$6+1)),1,0))</x:f>
        <x:v>0</x:v>
      </x:c>
      <x:c r="M183" s="29" t="n">
        <x:f>IF(AND(L183=1,N183=1,'Trades'!Q183='Summary'!$K$4),1,0)</x:f>
        <x:v>0</x:v>
      </x:c>
      <x:c r="N183" s="29" t="n">
        <x:f>IF(K183&lt;&gt;1,0,IF(NOT(ISNUMBER('Trades'!P183)),0,IF(AND('Trades'!P183&gt;0,'Trades'!P183&lt;=1000000000,ROUND('Trades'!P183,2)='Trades'!P183,OR('Trades'!Q183="PRICE",'Trades'!Q183="ALL_IN")),1,0)))</x:f>
        <x:v>0</x:v>
      </x:c>
      <x:c r="O183" s="29" t="n">
        <x:f>IF(P183=0,0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0,COUNTIFS('Exits'!$B$9:$B$608,'Trades'!A183,'Exits'!$K$9:$K$608,1)))</x:f>
        <x:v>0</x:v>
      </x:c>
      <x:c r="P183" s="29" t="n">
        <x:f>IF(COUNTA('Trades'!A183:I183,'Trades'!K183:T183)=0,0,1)</x:f>
        <x:v>0</x:v>
      </x:c>
    </x:row>
    <x:row r="184" ht="52" customHeight="1">
      <x:c r="A184" s="29" t="str">
        <x:f>IF(P184=0,"",IF('Trades'!A184="","[Trades "&amp;ROW()&amp;"]",'Trades'!A184))</x:f>
      </x:c>
      <x:c r="B184" s="33" t="str">
        <x:f>IF(K184=0,"",CHOOSE(K184,"Completa","Abierta","Incompleta / no válida","No admitida"))</x:f>
      </x:c>
      <x:c r="C184" s="33" t="str">
        <x:f>IF(P184=0,"",IF('Trades'!I184="UNSUPPORTED","No se admiten aumentos ni inversiones de posición",IF('Trades'!A184="","Introduzca el ID de operación",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ID: texto que empiece por A–Z, hasta 64 caracteres; sin *, ?, ~, =, &lt; ni &gt;. Ejemplo: T-001.",IF(COUNTIFS('Trades'!$A$9:$A$208,'Trades'!A184)&lt;&gt;1,"ID de operación duplicado",IF('Trades'!B184="","Indique el instrumento",IF(AND('Trades'!C184&lt;&gt;"LONG",'Trades'!C184&lt;&gt;"SHORT"),"Elija LONG o SHORT",IF(NOT(ISNUMBER('Trades'!D184)),"Introduzca una fecha y hora de apertura válidas",IF(OR('Trades'!D184&lt;1,'Trades'!D184&gt;2958465),"Introduzca una fecha y hora de apertura válidas",IF(NOT(ISNUMBER('Trades'!E184)),"Indique una cantidad inicial positiva",IF(OR('Trades'!E184&lt;=0,'Trades'!E184&gt;1000000,ROUND('Trades'!E184,8)&lt;&gt;'Trades'!E184),"Indique una cantidad inicial positiva",IF('Trades'!F184="","Indique la unidad de cantidad",IF(AND('Trades'!I184&lt;&gt;"OPEN",'Trades'!I184&lt;&gt;"CLOSED"),"Elija OPEN o CLOSED",IF(AND('Trades'!J184&lt;&gt;"NET",'Trades'!J184&lt;&gt;"GROSS"),"Elija NET o GROSS",IF(COUNTIFS('Exits'!$B$9:$B$608,'Trades'!A184,'Exits'!$G$9:$G$608,-1)&gt;0,"Revise las salidas vinculadas",IF(D184&gt;'Trades'!E184,"La cantidad cerrada supera la inicial",IF(AND('Trades'!I184="OPEN",D184='Trades'!E184),"OPEN contradice un saldo de cantidad nulo",IF('Trades'!I184="OPEN","",IF(O184=0,"Añada un cierre en Exits",IF(D184&lt;&gt;'Trades'!E184,"CLOSED requiere cerrar toda la cantidad",IF(AND('Trades'!J184="NET",NOT(ISNUMBER('Trades'!L184))),"Introduzca el neto conciliado de toda la posición",IF(AND('Trades'!J184="NET",'Trades'!K184&lt;&gt;"YES"),"Confirme que el neto abarca toda la posición",IF(IF('Trades'!J184="NET",IF('Trades'!M184="",FALSE,IF(NOT(ISNUMBER('Trades'!M184)),TRUE,OR('Trades'!M184&lt;0,'Trades'!M184&gt;1000000000,ROUND('Trades'!M184,2)&lt;&gt;'Trades'!M184))),FALSE),"Importes: hasta 2 decimales; valor absoluto de entrada ≤ 1.000.000.000.",IF(IF('Trades'!J184="NET",IF('Trades'!N184="",FALSE,IF(NOT(ISNUMBER('Trades'!N184)),TRUE,OR('Trades'!N184&lt;0,'Trades'!N184&gt;1000000000,ROUND('Trades'!N184,2)&lt;&gt;'Trades'!N184))),FALSE),"Importes: hasta 2 decimales; valor absoluto de entrada ≤ 1.000.000.000.",IF(IF('Trades'!J184="NET",IF('Trades'!O184="",FALSE,IF(NOT(ISNUMBER('Trades'!O184)),TRUE,OR(ABS('Trades'!O184)&gt;1000000000,ROUND('Trades'!O184,2)&lt;&gt;'Trades'!O184))),FALSE),"Importes: hasta 2 decimales; valor absoluto de entrada ≤ 1.000.000.000.",IF(AND('Trades'!J184="GROSS",NOT(ISNUMBER('Trades'!M184))),"Indique la comisión, incluso si es cero",IF(AND('Trades'!J184="GROSS",'Trades'!M184&lt;0),"La comisión no puede ser negativa",IF(AND('Trades'!J184="GROSS",NOT(ISNUMBER('Trades'!N184))),"Indique otros cargos, incluso si son cero",IF(AND('Trades'!J184="GROSS",'Trades'!N184&lt;0),"Los cargos no pueden ser negativos",IF(AND('Trades'!J184="GROSS",NOT(ISNUMBER('Trades'!O184))),"Indique la financiación con signo, incluido cero",IF(AND('Trades'!J184="GROSS",NOT(ISNUMBER(F184))),"Indique el P&amp;L bruto de cada salida",IF(IF('Trades'!J184="NET",OR(ABS('Trades'!L184)&gt;1000000000,ROUND('Trades'!L184,2)&lt;&gt;'Trades'!L184),FALSE),"Importes: hasta 2 decimales; valor absoluto de entrada ≤ 1.000.000.000.",IF(IF('Trades'!J184="GROSS",OR(ABS('Trades'!M184)&gt;1000000000,ABS('Trades'!N184)&gt;1000000000,ABS('Trades'!O184)&gt;1000000000,ROUND('Trades'!M184,2)&lt;&gt;'Trades'!M184,ROUND('Trades'!N184,2)&lt;&gt;'Trades'!N184,ROUND('Trades'!O184,2)&lt;&gt;'Trades'!O184),FALSE),"Importes: hasta 2 decimales; valor absoluto de entrada ≤ 1.000.000.000.",IF(AND('Trades'!G184&lt;&gt;"",OR(NOT(ISNUMBER('Trades'!G184)),'Trades'!G184&lt;=0)),"Indique un precio positivo o deje la celda vacía",IF(AND('Trades'!H184&lt;&gt;"",OR(NOT(ISNUMBER('Trades'!H184)),'Trades'!H184&lt;=0)),"Indique un precio positivo o deje la celda vacía","")))))))))))))))))))))))))))))))))))</x:f>
      </x:c>
      <x:c r="D184" s="31"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d",ROUND(SUMIFS('Exits'!$I$9:$I$608,'Exits'!$B$9:$B$608,'Trades'!A184),8)))</x:f>
      </x:c>
      <x:c r="E184" s="32"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d",IF(OR(O184=0,COUNTIFS('Exits'!$B$9:$B$608,'Trades'!A184,'Exits'!$G$9:$G$608,-1)&gt;0),"n/d",_xlfn.MAXIFS('Exits'!$C$9:$C$608,'Exits'!$B$9:$B$608,'Trades'!A184))))</x:f>
      </x:c>
      <x:c r="F184" s="30"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n/d",IF(AND(O184&gt;0,SUMIFS('Exits'!$J$9:$J$608,'Exits'!$B$9:$B$608,'Trades'!A184)=O184),ROUND(SUMIFS('Exits'!$F$9:$F$608,'Exits'!$B$9:$B$608,'Trades'!A184),2),"n/d")))</x:f>
      </x:c>
      <x:c r="G184" s="30" t="str">
        <x:f>IF(P184=0,"",IF(K184&lt;&gt;1,"n/d",IF('Trades'!J184="NET",'Trades'!L184,ROUND(F184-'Trades'!M184-'Trades'!N184+'Trades'!O184,2))))</x:f>
      </x:c>
      <x:c r="H184" s="31" t="str">
        <x:f>IF(P184=0,"",IF(N184=1,G184/'Trades'!P184,"n/d"))</x:f>
      </x:c>
      <x:c r="I184" s="33" t="str">
        <x:f>IF(P184=0,"",IF(K184&lt;&gt;1,"Posición sin completar",IF(NOT(ISNUMBER('Trades'!P184)),"Riesgo ausente o no válido: positivo, ≤ 1.000.000.000 y hasta 2 decimales.",IF(OR('Trades'!P184&lt;=0,'Trades'!P184&gt;1000000000,ROUND('Trades'!P184,2)&lt;&gt;'Trades'!P184),"Riesgo ausente o no válido: positivo, ≤ 1.000.000.000 y hasta 2 decimales.",IF(AND('Trades'!Q184&lt;&gt;"PRICE",'Trades'!Q184&lt;&gt;"ALL_IN"),"Elija PRICE o ALL_IN",IF('Trades'!Q184&lt;&gt;'Summary'!$K$4,"Otra base seleccionada","Registrado"))))))</x:f>
      </x:c>
      <x:c r="J184" s="33" t="str">
        <x:f>IF(P184=0,"",IF('Summary'!$H$6="Revise las fechas del filtro","Revise las fechas del filtro",IF(L184=1,"Incluida",IF(K184=1,"Fuera del período","No incluida"))))</x:f>
      </x:c>
      <x:c r="K184" s="29" t="n">
        <x:f>IF(P184=0,0,IF('Trades'!I184="UNSUPPORTED",4,IF(C184&lt;&gt;"",3,IF('Trades'!I184="OPEN",2,1))))</x:f>
        <x:v>0</x:v>
      </x:c>
      <x:c r="L184" s="29" t="n">
        <x:f>IF(OR(K184&lt;&gt;1,'Summary'!$H$6="Revise las fechas del filtro"),0,IF(AND(OR('Summary'!$B$6="",E184&gt;='Summary'!$B$6),OR('Summary'!$E$6="",E184&lt;'Summary'!$E$6+1)),1,0))</x:f>
        <x:v>0</x:v>
      </x:c>
      <x:c r="M184" s="29" t="n">
        <x:f>IF(AND(L184=1,N184=1,'Trades'!Q184='Summary'!$K$4),1,0)</x:f>
        <x:v>0</x:v>
      </x:c>
      <x:c r="N184" s="29" t="n">
        <x:f>IF(K184&lt;&gt;1,0,IF(NOT(ISNUMBER('Trades'!P184)),0,IF(AND('Trades'!P184&gt;0,'Trades'!P184&lt;=1000000000,ROUND('Trades'!P184,2)='Trades'!P184,OR('Trades'!Q184="PRICE",'Trades'!Q184="ALL_IN")),1,0)))</x:f>
        <x:v>0</x:v>
      </x:c>
      <x:c r="O184" s="29" t="n">
        <x:f>IF(P184=0,0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0,COUNTIFS('Exits'!$B$9:$B$608,'Trades'!A184,'Exits'!$K$9:$K$608,1)))</x:f>
        <x:v>0</x:v>
      </x:c>
      <x:c r="P184" s="29" t="n">
        <x:f>IF(COUNTA('Trades'!A184:I184,'Trades'!K184:T184)=0,0,1)</x:f>
        <x:v>0</x:v>
      </x:c>
    </x:row>
    <x:row r="185" ht="52" customHeight="1">
      <x:c r="A185" s="29" t="str">
        <x:f>IF(P185=0,"",IF('Trades'!A185="","[Trades "&amp;ROW()&amp;"]",'Trades'!A185))</x:f>
      </x:c>
      <x:c r="B185" s="33" t="str">
        <x:f>IF(K185=0,"",CHOOSE(K185,"Completa","Abierta","Incompleta / no válida","No admitida"))</x:f>
      </x:c>
      <x:c r="C185" s="33" t="str">
        <x:f>IF(P185=0,"",IF('Trades'!I185="UNSUPPORTED","No se admiten aumentos ni inversiones de posición",IF('Trades'!A185="","Introduzca el ID de operación",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ID: texto que empiece por A–Z, hasta 64 caracteres; sin *, ?, ~, =, &lt; ni &gt;. Ejemplo: T-001.",IF(COUNTIFS('Trades'!$A$9:$A$208,'Trades'!A185)&lt;&gt;1,"ID de operación duplicado",IF('Trades'!B185="","Indique el instrumento",IF(AND('Trades'!C185&lt;&gt;"LONG",'Trades'!C185&lt;&gt;"SHORT"),"Elija LONG o SHORT",IF(NOT(ISNUMBER('Trades'!D185)),"Introduzca una fecha y hora de apertura válidas",IF(OR('Trades'!D185&lt;1,'Trades'!D185&gt;2958465),"Introduzca una fecha y hora de apertura válidas",IF(NOT(ISNUMBER('Trades'!E185)),"Indique una cantidad inicial positiva",IF(OR('Trades'!E185&lt;=0,'Trades'!E185&gt;1000000,ROUND('Trades'!E185,8)&lt;&gt;'Trades'!E185),"Indique una cantidad inicial positiva",IF('Trades'!F185="","Indique la unidad de cantidad",IF(AND('Trades'!I185&lt;&gt;"OPEN",'Trades'!I185&lt;&gt;"CLOSED"),"Elija OPEN o CLOSED",IF(AND('Trades'!J185&lt;&gt;"NET",'Trades'!J185&lt;&gt;"GROSS"),"Elija NET o GROSS",IF(COUNTIFS('Exits'!$B$9:$B$608,'Trades'!A185,'Exits'!$G$9:$G$608,-1)&gt;0,"Revise las salidas vinculadas",IF(D185&gt;'Trades'!E185,"La cantidad cerrada supera la inicial",IF(AND('Trades'!I185="OPEN",D185='Trades'!E185),"OPEN contradice un saldo de cantidad nulo",IF('Trades'!I185="OPEN","",IF(O185=0,"Añada un cierre en Exits",IF(D185&lt;&gt;'Trades'!E185,"CLOSED requiere cerrar toda la cantidad",IF(AND('Trades'!J185="NET",NOT(ISNUMBER('Trades'!L185))),"Introduzca el neto conciliado de toda la posición",IF(AND('Trades'!J185="NET",'Trades'!K185&lt;&gt;"YES"),"Confirme que el neto abarca toda la posición",IF(IF('Trades'!J185="NET",IF('Trades'!M185="",FALSE,IF(NOT(ISNUMBER('Trades'!M185)),TRUE,OR('Trades'!M185&lt;0,'Trades'!M185&gt;1000000000,ROUND('Trades'!M185,2)&lt;&gt;'Trades'!M185))),FALSE),"Importes: hasta 2 decimales; valor absoluto de entrada ≤ 1.000.000.000.",IF(IF('Trades'!J185="NET",IF('Trades'!N185="",FALSE,IF(NOT(ISNUMBER('Trades'!N185)),TRUE,OR('Trades'!N185&lt;0,'Trades'!N185&gt;1000000000,ROUND('Trades'!N185,2)&lt;&gt;'Trades'!N185))),FALSE),"Importes: hasta 2 decimales; valor absoluto de entrada ≤ 1.000.000.000.",IF(IF('Trades'!J185="NET",IF('Trades'!O185="",FALSE,IF(NOT(ISNUMBER('Trades'!O185)),TRUE,OR(ABS('Trades'!O185)&gt;1000000000,ROUND('Trades'!O185,2)&lt;&gt;'Trades'!O185))),FALSE),"Importes: hasta 2 decimales; valor absoluto de entrada ≤ 1.000.000.000.",IF(AND('Trades'!J185="GROSS",NOT(ISNUMBER('Trades'!M185))),"Indique la comisión, incluso si es cero",IF(AND('Trades'!J185="GROSS",'Trades'!M185&lt;0),"La comisión no puede ser negativa",IF(AND('Trades'!J185="GROSS",NOT(ISNUMBER('Trades'!N185))),"Indique otros cargos, incluso si son cero",IF(AND('Trades'!J185="GROSS",'Trades'!N185&lt;0),"Los cargos no pueden ser negativos",IF(AND('Trades'!J185="GROSS",NOT(ISNUMBER('Trades'!O185))),"Indique la financiación con signo, incluido cero",IF(AND('Trades'!J185="GROSS",NOT(ISNUMBER(F185))),"Indique el P&amp;L bruto de cada salida",IF(IF('Trades'!J185="NET",OR(ABS('Trades'!L185)&gt;1000000000,ROUND('Trades'!L185,2)&lt;&gt;'Trades'!L185),FALSE),"Importes: hasta 2 decimales; valor absoluto de entrada ≤ 1.000.000.000.",IF(IF('Trades'!J185="GROSS",OR(ABS('Trades'!M185)&gt;1000000000,ABS('Trades'!N185)&gt;1000000000,ABS('Trades'!O185)&gt;1000000000,ROUND('Trades'!M185,2)&lt;&gt;'Trades'!M185,ROUND('Trades'!N185,2)&lt;&gt;'Trades'!N185,ROUND('Trades'!O185,2)&lt;&gt;'Trades'!O185),FALSE),"Importes: hasta 2 decimales; valor absoluto de entrada ≤ 1.000.000.000.",IF(AND('Trades'!G185&lt;&gt;"",OR(NOT(ISNUMBER('Trades'!G185)),'Trades'!G185&lt;=0)),"Indique un precio positivo o deje la celda vacía",IF(AND('Trades'!H185&lt;&gt;"",OR(NOT(ISNUMBER('Trades'!H185)),'Trades'!H185&lt;=0)),"Indique un precio positivo o deje la celda vacía","")))))))))))))))))))))))))))))))))))</x:f>
      </x:c>
      <x:c r="D185" s="31"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d",ROUND(SUMIFS('Exits'!$I$9:$I$608,'Exits'!$B$9:$B$608,'Trades'!A185),8)))</x:f>
      </x:c>
      <x:c r="E185" s="32"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d",IF(OR(O185=0,COUNTIFS('Exits'!$B$9:$B$608,'Trades'!A185,'Exits'!$G$9:$G$608,-1)&gt;0),"n/d",_xlfn.MAXIFS('Exits'!$C$9:$C$608,'Exits'!$B$9:$B$608,'Trades'!A185))))</x:f>
      </x:c>
      <x:c r="F185" s="30"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n/d",IF(AND(O185&gt;0,SUMIFS('Exits'!$J$9:$J$608,'Exits'!$B$9:$B$608,'Trades'!A185)=O185),ROUND(SUMIFS('Exits'!$F$9:$F$608,'Exits'!$B$9:$B$608,'Trades'!A185),2),"n/d")))</x:f>
      </x:c>
      <x:c r="G185" s="30" t="str">
        <x:f>IF(P185=0,"",IF(K185&lt;&gt;1,"n/d",IF('Trades'!J185="NET",'Trades'!L185,ROUND(F185-'Trades'!M185-'Trades'!N185+'Trades'!O185,2))))</x:f>
      </x:c>
      <x:c r="H185" s="31" t="str">
        <x:f>IF(P185=0,"",IF(N185=1,G185/'Trades'!P185,"n/d"))</x:f>
      </x:c>
      <x:c r="I185" s="33" t="str">
        <x:f>IF(P185=0,"",IF(K185&lt;&gt;1,"Posición sin completar",IF(NOT(ISNUMBER('Trades'!P185)),"Riesgo ausente o no válido: positivo, ≤ 1.000.000.000 y hasta 2 decimales.",IF(OR('Trades'!P185&lt;=0,'Trades'!P185&gt;1000000000,ROUND('Trades'!P185,2)&lt;&gt;'Trades'!P185),"Riesgo ausente o no válido: positivo, ≤ 1.000.000.000 y hasta 2 decimales.",IF(AND('Trades'!Q185&lt;&gt;"PRICE",'Trades'!Q185&lt;&gt;"ALL_IN"),"Elija PRICE o ALL_IN",IF('Trades'!Q185&lt;&gt;'Summary'!$K$4,"Otra base seleccionada","Registrado"))))))</x:f>
      </x:c>
      <x:c r="J185" s="33" t="str">
        <x:f>IF(P185=0,"",IF('Summary'!$H$6="Revise las fechas del filtro","Revise las fechas del filtro",IF(L185=1,"Incluida",IF(K185=1,"Fuera del período","No incluida"))))</x:f>
      </x:c>
      <x:c r="K185" s="29" t="n">
        <x:f>IF(P185=0,0,IF('Trades'!I185="UNSUPPORTED",4,IF(C185&lt;&gt;"",3,IF('Trades'!I185="OPEN",2,1))))</x:f>
        <x:v>0</x:v>
      </x:c>
      <x:c r="L185" s="29" t="n">
        <x:f>IF(OR(K185&lt;&gt;1,'Summary'!$H$6="Revise las fechas del filtro"),0,IF(AND(OR('Summary'!$B$6="",E185&gt;='Summary'!$B$6),OR('Summary'!$E$6="",E185&lt;'Summary'!$E$6+1)),1,0))</x:f>
        <x:v>0</x:v>
      </x:c>
      <x:c r="M185" s="29" t="n">
        <x:f>IF(AND(L185=1,N185=1,'Trades'!Q185='Summary'!$K$4),1,0)</x:f>
        <x:v>0</x:v>
      </x:c>
      <x:c r="N185" s="29" t="n">
        <x:f>IF(K185&lt;&gt;1,0,IF(NOT(ISNUMBER('Trades'!P185)),0,IF(AND('Trades'!P185&gt;0,'Trades'!P185&lt;=1000000000,ROUND('Trades'!P185,2)='Trades'!P185,OR('Trades'!Q185="PRICE",'Trades'!Q185="ALL_IN")),1,0)))</x:f>
        <x:v>0</x:v>
      </x:c>
      <x:c r="O185" s="29" t="n">
        <x:f>IF(P185=0,0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0,COUNTIFS('Exits'!$B$9:$B$608,'Trades'!A185,'Exits'!$K$9:$K$608,1)))</x:f>
        <x:v>0</x:v>
      </x:c>
      <x:c r="P185" s="29" t="n">
        <x:f>IF(COUNTA('Trades'!A185:I185,'Trades'!K185:T185)=0,0,1)</x:f>
        <x:v>0</x:v>
      </x:c>
    </x:row>
    <x:row r="186" ht="52" customHeight="1">
      <x:c r="A186" s="29" t="str">
        <x:f>IF(P186=0,"",IF('Trades'!A186="","[Trades "&amp;ROW()&amp;"]",'Trades'!A186))</x:f>
      </x:c>
      <x:c r="B186" s="33" t="str">
        <x:f>IF(K186=0,"",CHOOSE(K186,"Completa","Abierta","Incompleta / no válida","No admitida"))</x:f>
      </x:c>
      <x:c r="C186" s="33" t="str">
        <x:f>IF(P186=0,"",IF('Trades'!I186="UNSUPPORTED","No se admiten aumentos ni inversiones de posición",IF('Trades'!A186="","Introduzca el ID de operación",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ID: texto que empiece por A–Z, hasta 64 caracteres; sin *, ?, ~, =, &lt; ni &gt;. Ejemplo: T-001.",IF(COUNTIFS('Trades'!$A$9:$A$208,'Trades'!A186)&lt;&gt;1,"ID de operación duplicado",IF('Trades'!B186="","Indique el instrumento",IF(AND('Trades'!C186&lt;&gt;"LONG",'Trades'!C186&lt;&gt;"SHORT"),"Elija LONG o SHORT",IF(NOT(ISNUMBER('Trades'!D186)),"Introduzca una fecha y hora de apertura válidas",IF(OR('Trades'!D186&lt;1,'Trades'!D186&gt;2958465),"Introduzca una fecha y hora de apertura válidas",IF(NOT(ISNUMBER('Trades'!E186)),"Indique una cantidad inicial positiva",IF(OR('Trades'!E186&lt;=0,'Trades'!E186&gt;1000000,ROUND('Trades'!E186,8)&lt;&gt;'Trades'!E186),"Indique una cantidad inicial positiva",IF('Trades'!F186="","Indique la unidad de cantidad",IF(AND('Trades'!I186&lt;&gt;"OPEN",'Trades'!I186&lt;&gt;"CLOSED"),"Elija OPEN o CLOSED",IF(AND('Trades'!J186&lt;&gt;"NET",'Trades'!J186&lt;&gt;"GROSS"),"Elija NET o GROSS",IF(COUNTIFS('Exits'!$B$9:$B$608,'Trades'!A186,'Exits'!$G$9:$G$608,-1)&gt;0,"Revise las salidas vinculadas",IF(D186&gt;'Trades'!E186,"La cantidad cerrada supera la inicial",IF(AND('Trades'!I186="OPEN",D186='Trades'!E186),"OPEN contradice un saldo de cantidad nulo",IF('Trades'!I186="OPEN","",IF(O186=0,"Añada un cierre en Exits",IF(D186&lt;&gt;'Trades'!E186,"CLOSED requiere cerrar toda la cantidad",IF(AND('Trades'!J186="NET",NOT(ISNUMBER('Trades'!L186))),"Introduzca el neto conciliado de toda la posición",IF(AND('Trades'!J186="NET",'Trades'!K186&lt;&gt;"YES"),"Confirme que el neto abarca toda la posición",IF(IF('Trades'!J186="NET",IF('Trades'!M186="",FALSE,IF(NOT(ISNUMBER('Trades'!M186)),TRUE,OR('Trades'!M186&lt;0,'Trades'!M186&gt;1000000000,ROUND('Trades'!M186,2)&lt;&gt;'Trades'!M186))),FALSE),"Importes: hasta 2 decimales; valor absoluto de entrada ≤ 1.000.000.000.",IF(IF('Trades'!J186="NET",IF('Trades'!N186="",FALSE,IF(NOT(ISNUMBER('Trades'!N186)),TRUE,OR('Trades'!N186&lt;0,'Trades'!N186&gt;1000000000,ROUND('Trades'!N186,2)&lt;&gt;'Trades'!N186))),FALSE),"Importes: hasta 2 decimales; valor absoluto de entrada ≤ 1.000.000.000.",IF(IF('Trades'!J186="NET",IF('Trades'!O186="",FALSE,IF(NOT(ISNUMBER('Trades'!O186)),TRUE,OR(ABS('Trades'!O186)&gt;1000000000,ROUND('Trades'!O186,2)&lt;&gt;'Trades'!O186))),FALSE),"Importes: hasta 2 decimales; valor absoluto de entrada ≤ 1.000.000.000.",IF(AND('Trades'!J186="GROSS",NOT(ISNUMBER('Trades'!M186))),"Indique la comisión, incluso si es cero",IF(AND('Trades'!J186="GROSS",'Trades'!M186&lt;0),"La comisión no puede ser negativa",IF(AND('Trades'!J186="GROSS",NOT(ISNUMBER('Trades'!N186))),"Indique otros cargos, incluso si son cero",IF(AND('Trades'!J186="GROSS",'Trades'!N186&lt;0),"Los cargos no pueden ser negativos",IF(AND('Trades'!J186="GROSS",NOT(ISNUMBER('Trades'!O186))),"Indique la financiación con signo, incluido cero",IF(AND('Trades'!J186="GROSS",NOT(ISNUMBER(F186))),"Indique el P&amp;L bruto de cada salida",IF(IF('Trades'!J186="NET",OR(ABS('Trades'!L186)&gt;1000000000,ROUND('Trades'!L186,2)&lt;&gt;'Trades'!L186),FALSE),"Importes: hasta 2 decimales; valor absoluto de entrada ≤ 1.000.000.000.",IF(IF('Trades'!J186="GROSS",OR(ABS('Trades'!M186)&gt;1000000000,ABS('Trades'!N186)&gt;1000000000,ABS('Trades'!O186)&gt;1000000000,ROUND('Trades'!M186,2)&lt;&gt;'Trades'!M186,ROUND('Trades'!N186,2)&lt;&gt;'Trades'!N186,ROUND('Trades'!O186,2)&lt;&gt;'Trades'!O186),FALSE),"Importes: hasta 2 decimales; valor absoluto de entrada ≤ 1.000.000.000.",IF(AND('Trades'!G186&lt;&gt;"",OR(NOT(ISNUMBER('Trades'!G186)),'Trades'!G186&lt;=0)),"Indique un precio positivo o deje la celda vacía",IF(AND('Trades'!H186&lt;&gt;"",OR(NOT(ISNUMBER('Trades'!H186)),'Trades'!H186&lt;=0)),"Indique un precio positivo o deje la celda vacía","")))))))))))))))))))))))))))))))))))</x:f>
      </x:c>
      <x:c r="D186" s="31"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d",ROUND(SUMIFS('Exits'!$I$9:$I$608,'Exits'!$B$9:$B$608,'Trades'!A186),8)))</x:f>
      </x:c>
      <x:c r="E186" s="32"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d",IF(OR(O186=0,COUNTIFS('Exits'!$B$9:$B$608,'Trades'!A186,'Exits'!$G$9:$G$608,-1)&gt;0),"n/d",_xlfn.MAXIFS('Exits'!$C$9:$C$608,'Exits'!$B$9:$B$608,'Trades'!A186))))</x:f>
      </x:c>
      <x:c r="F186" s="30"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n/d",IF(AND(O186&gt;0,SUMIFS('Exits'!$J$9:$J$608,'Exits'!$B$9:$B$608,'Trades'!A186)=O186),ROUND(SUMIFS('Exits'!$F$9:$F$608,'Exits'!$B$9:$B$608,'Trades'!A186),2),"n/d")))</x:f>
      </x:c>
      <x:c r="G186" s="30" t="str">
        <x:f>IF(P186=0,"",IF(K186&lt;&gt;1,"n/d",IF('Trades'!J186="NET",'Trades'!L186,ROUND(F186-'Trades'!M186-'Trades'!N186+'Trades'!O186,2))))</x:f>
      </x:c>
      <x:c r="H186" s="31" t="str">
        <x:f>IF(P186=0,"",IF(N186=1,G186/'Trades'!P186,"n/d"))</x:f>
      </x:c>
      <x:c r="I186" s="33" t="str">
        <x:f>IF(P186=0,"",IF(K186&lt;&gt;1,"Posición sin completar",IF(NOT(ISNUMBER('Trades'!P186)),"Riesgo ausente o no válido: positivo, ≤ 1.000.000.000 y hasta 2 decimales.",IF(OR('Trades'!P186&lt;=0,'Trades'!P186&gt;1000000000,ROUND('Trades'!P186,2)&lt;&gt;'Trades'!P186),"Riesgo ausente o no válido: positivo, ≤ 1.000.000.000 y hasta 2 decimales.",IF(AND('Trades'!Q186&lt;&gt;"PRICE",'Trades'!Q186&lt;&gt;"ALL_IN"),"Elija PRICE o ALL_IN",IF('Trades'!Q186&lt;&gt;'Summary'!$K$4,"Otra base seleccionada","Registrado"))))))</x:f>
      </x:c>
      <x:c r="J186" s="33" t="str">
        <x:f>IF(P186=0,"",IF('Summary'!$H$6="Revise las fechas del filtro","Revise las fechas del filtro",IF(L186=1,"Incluida",IF(K186=1,"Fuera del período","No incluida"))))</x:f>
      </x:c>
      <x:c r="K186" s="29" t="n">
        <x:f>IF(P186=0,0,IF('Trades'!I186="UNSUPPORTED",4,IF(C186&lt;&gt;"",3,IF('Trades'!I186="OPEN",2,1))))</x:f>
        <x:v>0</x:v>
      </x:c>
      <x:c r="L186" s="29" t="n">
        <x:f>IF(OR(K186&lt;&gt;1,'Summary'!$H$6="Revise las fechas del filtro"),0,IF(AND(OR('Summary'!$B$6="",E186&gt;='Summary'!$B$6),OR('Summary'!$E$6="",E186&lt;'Summary'!$E$6+1)),1,0))</x:f>
        <x:v>0</x:v>
      </x:c>
      <x:c r="M186" s="29" t="n">
        <x:f>IF(AND(L186=1,N186=1,'Trades'!Q186='Summary'!$K$4),1,0)</x:f>
        <x:v>0</x:v>
      </x:c>
      <x:c r="N186" s="29" t="n">
        <x:f>IF(K186&lt;&gt;1,0,IF(NOT(ISNUMBER('Trades'!P186)),0,IF(AND('Trades'!P186&gt;0,'Trades'!P186&lt;=1000000000,ROUND('Trades'!P186,2)='Trades'!P186,OR('Trades'!Q186="PRICE",'Trades'!Q186="ALL_IN")),1,0)))</x:f>
        <x:v>0</x:v>
      </x:c>
      <x:c r="O186" s="29" t="n">
        <x:f>IF(P186=0,0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0,COUNTIFS('Exits'!$B$9:$B$608,'Trades'!A186,'Exits'!$K$9:$K$608,1)))</x:f>
        <x:v>0</x:v>
      </x:c>
      <x:c r="P186" s="29" t="n">
        <x:f>IF(COUNTA('Trades'!A186:I186,'Trades'!K186:T186)=0,0,1)</x:f>
        <x:v>0</x:v>
      </x:c>
    </x:row>
    <x:row r="187" ht="52" customHeight="1">
      <x:c r="A187" s="29" t="str">
        <x:f>IF(P187=0,"",IF('Trades'!A187="","[Trades "&amp;ROW()&amp;"]",'Trades'!A187))</x:f>
      </x:c>
      <x:c r="B187" s="33" t="str">
        <x:f>IF(K187=0,"",CHOOSE(K187,"Completa","Abierta","Incompleta / no válida","No admitida"))</x:f>
      </x:c>
      <x:c r="C187" s="33" t="str">
        <x:f>IF(P187=0,"",IF('Trades'!I187="UNSUPPORTED","No se admiten aumentos ni inversiones de posición",IF('Trades'!A187="","Introduzca el ID de operación",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ID: texto que empiece por A–Z, hasta 64 caracteres; sin *, ?, ~, =, &lt; ni &gt;. Ejemplo: T-001.",IF(COUNTIFS('Trades'!$A$9:$A$208,'Trades'!A187)&lt;&gt;1,"ID de operación duplicado",IF('Trades'!B187="","Indique el instrumento",IF(AND('Trades'!C187&lt;&gt;"LONG",'Trades'!C187&lt;&gt;"SHORT"),"Elija LONG o SHORT",IF(NOT(ISNUMBER('Trades'!D187)),"Introduzca una fecha y hora de apertura válidas",IF(OR('Trades'!D187&lt;1,'Trades'!D187&gt;2958465),"Introduzca una fecha y hora de apertura válidas",IF(NOT(ISNUMBER('Trades'!E187)),"Indique una cantidad inicial positiva",IF(OR('Trades'!E187&lt;=0,'Trades'!E187&gt;1000000,ROUND('Trades'!E187,8)&lt;&gt;'Trades'!E187),"Indique una cantidad inicial positiva",IF('Trades'!F187="","Indique la unidad de cantidad",IF(AND('Trades'!I187&lt;&gt;"OPEN",'Trades'!I187&lt;&gt;"CLOSED"),"Elija OPEN o CLOSED",IF(AND('Trades'!J187&lt;&gt;"NET",'Trades'!J187&lt;&gt;"GROSS"),"Elija NET o GROSS",IF(COUNTIFS('Exits'!$B$9:$B$608,'Trades'!A187,'Exits'!$G$9:$G$608,-1)&gt;0,"Revise las salidas vinculadas",IF(D187&gt;'Trades'!E187,"La cantidad cerrada supera la inicial",IF(AND('Trades'!I187="OPEN",D187='Trades'!E187),"OPEN contradice un saldo de cantidad nulo",IF('Trades'!I187="OPEN","",IF(O187=0,"Añada un cierre en Exits",IF(D187&lt;&gt;'Trades'!E187,"CLOSED requiere cerrar toda la cantidad",IF(AND('Trades'!J187="NET",NOT(ISNUMBER('Trades'!L187))),"Introduzca el neto conciliado de toda la posición",IF(AND('Trades'!J187="NET",'Trades'!K187&lt;&gt;"YES"),"Confirme que el neto abarca toda la posición",IF(IF('Trades'!J187="NET",IF('Trades'!M187="",FALSE,IF(NOT(ISNUMBER('Trades'!M187)),TRUE,OR('Trades'!M187&lt;0,'Trades'!M187&gt;1000000000,ROUND('Trades'!M187,2)&lt;&gt;'Trades'!M187))),FALSE),"Importes: hasta 2 decimales; valor absoluto de entrada ≤ 1.000.000.000.",IF(IF('Trades'!J187="NET",IF('Trades'!N187="",FALSE,IF(NOT(ISNUMBER('Trades'!N187)),TRUE,OR('Trades'!N187&lt;0,'Trades'!N187&gt;1000000000,ROUND('Trades'!N187,2)&lt;&gt;'Trades'!N187))),FALSE),"Importes: hasta 2 decimales; valor absoluto de entrada ≤ 1.000.000.000.",IF(IF('Trades'!J187="NET",IF('Trades'!O187="",FALSE,IF(NOT(ISNUMBER('Trades'!O187)),TRUE,OR(ABS('Trades'!O187)&gt;1000000000,ROUND('Trades'!O187,2)&lt;&gt;'Trades'!O187))),FALSE),"Importes: hasta 2 decimales; valor absoluto de entrada ≤ 1.000.000.000.",IF(AND('Trades'!J187="GROSS",NOT(ISNUMBER('Trades'!M187))),"Indique la comisión, incluso si es cero",IF(AND('Trades'!J187="GROSS",'Trades'!M187&lt;0),"La comisión no puede ser negativa",IF(AND('Trades'!J187="GROSS",NOT(ISNUMBER('Trades'!N187))),"Indique otros cargos, incluso si son cero",IF(AND('Trades'!J187="GROSS",'Trades'!N187&lt;0),"Los cargos no pueden ser negativos",IF(AND('Trades'!J187="GROSS",NOT(ISNUMBER('Trades'!O187))),"Indique la financiación con signo, incluido cero",IF(AND('Trades'!J187="GROSS",NOT(ISNUMBER(F187))),"Indique el P&amp;L bruto de cada salida",IF(IF('Trades'!J187="NET",OR(ABS('Trades'!L187)&gt;1000000000,ROUND('Trades'!L187,2)&lt;&gt;'Trades'!L187),FALSE),"Importes: hasta 2 decimales; valor absoluto de entrada ≤ 1.000.000.000.",IF(IF('Trades'!J187="GROSS",OR(ABS('Trades'!M187)&gt;1000000000,ABS('Trades'!N187)&gt;1000000000,ABS('Trades'!O187)&gt;1000000000,ROUND('Trades'!M187,2)&lt;&gt;'Trades'!M187,ROUND('Trades'!N187,2)&lt;&gt;'Trades'!N187,ROUND('Trades'!O187,2)&lt;&gt;'Trades'!O187),FALSE),"Importes: hasta 2 decimales; valor absoluto de entrada ≤ 1.000.000.000.",IF(AND('Trades'!G187&lt;&gt;"",OR(NOT(ISNUMBER('Trades'!G187)),'Trades'!G187&lt;=0)),"Indique un precio positivo o deje la celda vacía",IF(AND('Trades'!H187&lt;&gt;"",OR(NOT(ISNUMBER('Trades'!H187)),'Trades'!H187&lt;=0)),"Indique un precio positivo o deje la celda vacía","")))))))))))))))))))))))))))))))))))</x:f>
      </x:c>
      <x:c r="D187" s="31"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d",ROUND(SUMIFS('Exits'!$I$9:$I$608,'Exits'!$B$9:$B$608,'Trades'!A187),8)))</x:f>
      </x:c>
      <x:c r="E187" s="32"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d",IF(OR(O187=0,COUNTIFS('Exits'!$B$9:$B$608,'Trades'!A187,'Exits'!$G$9:$G$608,-1)&gt;0),"n/d",_xlfn.MAXIFS('Exits'!$C$9:$C$608,'Exits'!$B$9:$B$608,'Trades'!A187))))</x:f>
      </x:c>
      <x:c r="F187" s="30"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n/d",IF(AND(O187&gt;0,SUMIFS('Exits'!$J$9:$J$608,'Exits'!$B$9:$B$608,'Trades'!A187)=O187),ROUND(SUMIFS('Exits'!$F$9:$F$608,'Exits'!$B$9:$B$608,'Trades'!A187),2),"n/d")))</x:f>
      </x:c>
      <x:c r="G187" s="30" t="str">
        <x:f>IF(P187=0,"",IF(K187&lt;&gt;1,"n/d",IF('Trades'!J187="NET",'Trades'!L187,ROUND(F187-'Trades'!M187-'Trades'!N187+'Trades'!O187,2))))</x:f>
      </x:c>
      <x:c r="H187" s="31" t="str">
        <x:f>IF(P187=0,"",IF(N187=1,G187/'Trades'!P187,"n/d"))</x:f>
      </x:c>
      <x:c r="I187" s="33" t="str">
        <x:f>IF(P187=0,"",IF(K187&lt;&gt;1,"Posición sin completar",IF(NOT(ISNUMBER('Trades'!P187)),"Riesgo ausente o no válido: positivo, ≤ 1.000.000.000 y hasta 2 decimales.",IF(OR('Trades'!P187&lt;=0,'Trades'!P187&gt;1000000000,ROUND('Trades'!P187,2)&lt;&gt;'Trades'!P187),"Riesgo ausente o no válido: positivo, ≤ 1.000.000.000 y hasta 2 decimales.",IF(AND('Trades'!Q187&lt;&gt;"PRICE",'Trades'!Q187&lt;&gt;"ALL_IN"),"Elija PRICE o ALL_IN",IF('Trades'!Q187&lt;&gt;'Summary'!$K$4,"Otra base seleccionada","Registrado"))))))</x:f>
      </x:c>
      <x:c r="J187" s="33" t="str">
        <x:f>IF(P187=0,"",IF('Summary'!$H$6="Revise las fechas del filtro","Revise las fechas del filtro",IF(L187=1,"Incluida",IF(K187=1,"Fuera del período","No incluida"))))</x:f>
      </x:c>
      <x:c r="K187" s="29" t="n">
        <x:f>IF(P187=0,0,IF('Trades'!I187="UNSUPPORTED",4,IF(C187&lt;&gt;"",3,IF('Trades'!I187="OPEN",2,1))))</x:f>
        <x:v>0</x:v>
      </x:c>
      <x:c r="L187" s="29" t="n">
        <x:f>IF(OR(K187&lt;&gt;1,'Summary'!$H$6="Revise las fechas del filtro"),0,IF(AND(OR('Summary'!$B$6="",E187&gt;='Summary'!$B$6),OR('Summary'!$E$6="",E187&lt;'Summary'!$E$6+1)),1,0))</x:f>
        <x:v>0</x:v>
      </x:c>
      <x:c r="M187" s="29" t="n">
        <x:f>IF(AND(L187=1,N187=1,'Trades'!Q187='Summary'!$K$4),1,0)</x:f>
        <x:v>0</x:v>
      </x:c>
      <x:c r="N187" s="29" t="n">
        <x:f>IF(K187&lt;&gt;1,0,IF(NOT(ISNUMBER('Trades'!P187)),0,IF(AND('Trades'!P187&gt;0,'Trades'!P187&lt;=1000000000,ROUND('Trades'!P187,2)='Trades'!P187,OR('Trades'!Q187="PRICE",'Trades'!Q187="ALL_IN")),1,0)))</x:f>
        <x:v>0</x:v>
      </x:c>
      <x:c r="O187" s="29" t="n">
        <x:f>IF(P187=0,0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0,COUNTIFS('Exits'!$B$9:$B$608,'Trades'!A187,'Exits'!$K$9:$K$608,1)))</x:f>
        <x:v>0</x:v>
      </x:c>
      <x:c r="P187" s="29" t="n">
        <x:f>IF(COUNTA('Trades'!A187:I187,'Trades'!K187:T187)=0,0,1)</x:f>
        <x:v>0</x:v>
      </x:c>
    </x:row>
    <x:row r="188" ht="52" customHeight="1">
      <x:c r="A188" s="29" t="str">
        <x:f>IF(P188=0,"",IF('Trades'!A188="","[Trades "&amp;ROW()&amp;"]",'Trades'!A188))</x:f>
      </x:c>
      <x:c r="B188" s="33" t="str">
        <x:f>IF(K188=0,"",CHOOSE(K188,"Completa","Abierta","Incompleta / no válida","No admitida"))</x:f>
      </x:c>
      <x:c r="C188" s="33" t="str">
        <x:f>IF(P188=0,"",IF('Trades'!I188="UNSUPPORTED","No se admiten aumentos ni inversiones de posición",IF('Trades'!A188="","Introduzca el ID de operación",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ID: texto que empiece por A–Z, hasta 64 caracteres; sin *, ?, ~, =, &lt; ni &gt;. Ejemplo: T-001.",IF(COUNTIFS('Trades'!$A$9:$A$208,'Trades'!A188)&lt;&gt;1,"ID de operación duplicado",IF('Trades'!B188="","Indique el instrumento",IF(AND('Trades'!C188&lt;&gt;"LONG",'Trades'!C188&lt;&gt;"SHORT"),"Elija LONG o SHORT",IF(NOT(ISNUMBER('Trades'!D188)),"Introduzca una fecha y hora de apertura válidas",IF(OR('Trades'!D188&lt;1,'Trades'!D188&gt;2958465),"Introduzca una fecha y hora de apertura válidas",IF(NOT(ISNUMBER('Trades'!E188)),"Indique una cantidad inicial positiva",IF(OR('Trades'!E188&lt;=0,'Trades'!E188&gt;1000000,ROUND('Trades'!E188,8)&lt;&gt;'Trades'!E188),"Indique una cantidad inicial positiva",IF('Trades'!F188="","Indique la unidad de cantidad",IF(AND('Trades'!I188&lt;&gt;"OPEN",'Trades'!I188&lt;&gt;"CLOSED"),"Elija OPEN o CLOSED",IF(AND('Trades'!J188&lt;&gt;"NET",'Trades'!J188&lt;&gt;"GROSS"),"Elija NET o GROSS",IF(COUNTIFS('Exits'!$B$9:$B$608,'Trades'!A188,'Exits'!$G$9:$G$608,-1)&gt;0,"Revise las salidas vinculadas",IF(D188&gt;'Trades'!E188,"La cantidad cerrada supera la inicial",IF(AND('Trades'!I188="OPEN",D188='Trades'!E188),"OPEN contradice un saldo de cantidad nulo",IF('Trades'!I188="OPEN","",IF(O188=0,"Añada un cierre en Exits",IF(D188&lt;&gt;'Trades'!E188,"CLOSED requiere cerrar toda la cantidad",IF(AND('Trades'!J188="NET",NOT(ISNUMBER('Trades'!L188))),"Introduzca el neto conciliado de toda la posición",IF(AND('Trades'!J188="NET",'Trades'!K188&lt;&gt;"YES"),"Confirme que el neto abarca toda la posición",IF(IF('Trades'!J188="NET",IF('Trades'!M188="",FALSE,IF(NOT(ISNUMBER('Trades'!M188)),TRUE,OR('Trades'!M188&lt;0,'Trades'!M188&gt;1000000000,ROUND('Trades'!M188,2)&lt;&gt;'Trades'!M188))),FALSE),"Importes: hasta 2 decimales; valor absoluto de entrada ≤ 1.000.000.000.",IF(IF('Trades'!J188="NET",IF('Trades'!N188="",FALSE,IF(NOT(ISNUMBER('Trades'!N188)),TRUE,OR('Trades'!N188&lt;0,'Trades'!N188&gt;1000000000,ROUND('Trades'!N188,2)&lt;&gt;'Trades'!N188))),FALSE),"Importes: hasta 2 decimales; valor absoluto de entrada ≤ 1.000.000.000.",IF(IF('Trades'!J188="NET",IF('Trades'!O188="",FALSE,IF(NOT(ISNUMBER('Trades'!O188)),TRUE,OR(ABS('Trades'!O188)&gt;1000000000,ROUND('Trades'!O188,2)&lt;&gt;'Trades'!O188))),FALSE),"Importes: hasta 2 decimales; valor absoluto de entrada ≤ 1.000.000.000.",IF(AND('Trades'!J188="GROSS",NOT(ISNUMBER('Trades'!M188))),"Indique la comisión, incluso si es cero",IF(AND('Trades'!J188="GROSS",'Trades'!M188&lt;0),"La comisión no puede ser negativa",IF(AND('Trades'!J188="GROSS",NOT(ISNUMBER('Trades'!N188))),"Indique otros cargos, incluso si son cero",IF(AND('Trades'!J188="GROSS",'Trades'!N188&lt;0),"Los cargos no pueden ser negativos",IF(AND('Trades'!J188="GROSS",NOT(ISNUMBER('Trades'!O188))),"Indique la financiación con signo, incluido cero",IF(AND('Trades'!J188="GROSS",NOT(ISNUMBER(F188))),"Indique el P&amp;L bruto de cada salida",IF(IF('Trades'!J188="NET",OR(ABS('Trades'!L188)&gt;1000000000,ROUND('Trades'!L188,2)&lt;&gt;'Trades'!L188),FALSE),"Importes: hasta 2 decimales; valor absoluto de entrada ≤ 1.000.000.000.",IF(IF('Trades'!J188="GROSS",OR(ABS('Trades'!M188)&gt;1000000000,ABS('Trades'!N188)&gt;1000000000,ABS('Trades'!O188)&gt;1000000000,ROUND('Trades'!M188,2)&lt;&gt;'Trades'!M188,ROUND('Trades'!N188,2)&lt;&gt;'Trades'!N188,ROUND('Trades'!O188,2)&lt;&gt;'Trades'!O188),FALSE),"Importes: hasta 2 decimales; valor absoluto de entrada ≤ 1.000.000.000.",IF(AND('Trades'!G188&lt;&gt;"",OR(NOT(ISNUMBER('Trades'!G188)),'Trades'!G188&lt;=0)),"Indique un precio positivo o deje la celda vacía",IF(AND('Trades'!H188&lt;&gt;"",OR(NOT(ISNUMBER('Trades'!H188)),'Trades'!H188&lt;=0)),"Indique un precio positivo o deje la celda vacía","")))))))))))))))))))))))))))))))))))</x:f>
      </x:c>
      <x:c r="D188" s="31"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d",ROUND(SUMIFS('Exits'!$I$9:$I$608,'Exits'!$B$9:$B$608,'Trades'!A188),8)))</x:f>
      </x:c>
      <x:c r="E188" s="32"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d",IF(OR(O188=0,COUNTIFS('Exits'!$B$9:$B$608,'Trades'!A188,'Exits'!$G$9:$G$608,-1)&gt;0),"n/d",_xlfn.MAXIFS('Exits'!$C$9:$C$608,'Exits'!$B$9:$B$608,'Trades'!A188))))</x:f>
      </x:c>
      <x:c r="F188" s="30"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n/d",IF(AND(O188&gt;0,SUMIFS('Exits'!$J$9:$J$608,'Exits'!$B$9:$B$608,'Trades'!A188)=O188),ROUND(SUMIFS('Exits'!$F$9:$F$608,'Exits'!$B$9:$B$608,'Trades'!A188),2),"n/d")))</x:f>
      </x:c>
      <x:c r="G188" s="30" t="str">
        <x:f>IF(P188=0,"",IF(K188&lt;&gt;1,"n/d",IF('Trades'!J188="NET",'Trades'!L188,ROUND(F188-'Trades'!M188-'Trades'!N188+'Trades'!O188,2))))</x:f>
      </x:c>
      <x:c r="H188" s="31" t="str">
        <x:f>IF(P188=0,"",IF(N188=1,G188/'Trades'!P188,"n/d"))</x:f>
      </x:c>
      <x:c r="I188" s="33" t="str">
        <x:f>IF(P188=0,"",IF(K188&lt;&gt;1,"Posición sin completar",IF(NOT(ISNUMBER('Trades'!P188)),"Riesgo ausente o no válido: positivo, ≤ 1.000.000.000 y hasta 2 decimales.",IF(OR('Trades'!P188&lt;=0,'Trades'!P188&gt;1000000000,ROUND('Trades'!P188,2)&lt;&gt;'Trades'!P188),"Riesgo ausente o no válido: positivo, ≤ 1.000.000.000 y hasta 2 decimales.",IF(AND('Trades'!Q188&lt;&gt;"PRICE",'Trades'!Q188&lt;&gt;"ALL_IN"),"Elija PRICE o ALL_IN",IF('Trades'!Q188&lt;&gt;'Summary'!$K$4,"Otra base seleccionada","Registrado"))))))</x:f>
      </x:c>
      <x:c r="J188" s="33" t="str">
        <x:f>IF(P188=0,"",IF('Summary'!$H$6="Revise las fechas del filtro","Revise las fechas del filtro",IF(L188=1,"Incluida",IF(K188=1,"Fuera del período","No incluida"))))</x:f>
      </x:c>
      <x:c r="K188" s="29" t="n">
        <x:f>IF(P188=0,0,IF('Trades'!I188="UNSUPPORTED",4,IF(C188&lt;&gt;"",3,IF('Trades'!I188="OPEN",2,1))))</x:f>
        <x:v>0</x:v>
      </x:c>
      <x:c r="L188" s="29" t="n">
        <x:f>IF(OR(K188&lt;&gt;1,'Summary'!$H$6="Revise las fechas del filtro"),0,IF(AND(OR('Summary'!$B$6="",E188&gt;='Summary'!$B$6),OR('Summary'!$E$6="",E188&lt;'Summary'!$E$6+1)),1,0))</x:f>
        <x:v>0</x:v>
      </x:c>
      <x:c r="M188" s="29" t="n">
        <x:f>IF(AND(L188=1,N188=1,'Trades'!Q188='Summary'!$K$4),1,0)</x:f>
        <x:v>0</x:v>
      </x:c>
      <x:c r="N188" s="29" t="n">
        <x:f>IF(K188&lt;&gt;1,0,IF(NOT(ISNUMBER('Trades'!P188)),0,IF(AND('Trades'!P188&gt;0,'Trades'!P188&lt;=1000000000,ROUND('Trades'!P188,2)='Trades'!P188,OR('Trades'!Q188="PRICE",'Trades'!Q188="ALL_IN")),1,0)))</x:f>
        <x:v>0</x:v>
      </x:c>
      <x:c r="O188" s="29" t="n">
        <x:f>IF(P188=0,0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0,COUNTIFS('Exits'!$B$9:$B$608,'Trades'!A188,'Exits'!$K$9:$K$608,1)))</x:f>
        <x:v>0</x:v>
      </x:c>
      <x:c r="P188" s="29" t="n">
        <x:f>IF(COUNTA('Trades'!A188:I188,'Trades'!K188:T188)=0,0,1)</x:f>
        <x:v>0</x:v>
      </x:c>
    </x:row>
    <x:row r="189" ht="52" customHeight="1">
      <x:c r="A189" s="29" t="str">
        <x:f>IF(P189=0,"",IF('Trades'!A189="","[Trades "&amp;ROW()&amp;"]",'Trades'!A189))</x:f>
      </x:c>
      <x:c r="B189" s="33" t="str">
        <x:f>IF(K189=0,"",CHOOSE(K189,"Completa","Abierta","Incompleta / no válida","No admitida"))</x:f>
      </x:c>
      <x:c r="C189" s="33" t="str">
        <x:f>IF(P189=0,"",IF('Trades'!I189="UNSUPPORTED","No se admiten aumentos ni inversiones de posición",IF('Trades'!A189="","Introduzca el ID de operación",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ID: texto que empiece por A–Z, hasta 64 caracteres; sin *, ?, ~, =, &lt; ni &gt;. Ejemplo: T-001.",IF(COUNTIFS('Trades'!$A$9:$A$208,'Trades'!A189)&lt;&gt;1,"ID de operación duplicado",IF('Trades'!B189="","Indique el instrumento",IF(AND('Trades'!C189&lt;&gt;"LONG",'Trades'!C189&lt;&gt;"SHORT"),"Elija LONG o SHORT",IF(NOT(ISNUMBER('Trades'!D189)),"Introduzca una fecha y hora de apertura válidas",IF(OR('Trades'!D189&lt;1,'Trades'!D189&gt;2958465),"Introduzca una fecha y hora de apertura válidas",IF(NOT(ISNUMBER('Trades'!E189)),"Indique una cantidad inicial positiva",IF(OR('Trades'!E189&lt;=0,'Trades'!E189&gt;1000000,ROUND('Trades'!E189,8)&lt;&gt;'Trades'!E189),"Indique una cantidad inicial positiva",IF('Trades'!F189="","Indique la unidad de cantidad",IF(AND('Trades'!I189&lt;&gt;"OPEN",'Trades'!I189&lt;&gt;"CLOSED"),"Elija OPEN o CLOSED",IF(AND('Trades'!J189&lt;&gt;"NET",'Trades'!J189&lt;&gt;"GROSS"),"Elija NET o GROSS",IF(COUNTIFS('Exits'!$B$9:$B$608,'Trades'!A189,'Exits'!$G$9:$G$608,-1)&gt;0,"Revise las salidas vinculadas",IF(D189&gt;'Trades'!E189,"La cantidad cerrada supera la inicial",IF(AND('Trades'!I189="OPEN",D189='Trades'!E189),"OPEN contradice un saldo de cantidad nulo",IF('Trades'!I189="OPEN","",IF(O189=0,"Añada un cierre en Exits",IF(D189&lt;&gt;'Trades'!E189,"CLOSED requiere cerrar toda la cantidad",IF(AND('Trades'!J189="NET",NOT(ISNUMBER('Trades'!L189))),"Introduzca el neto conciliado de toda la posición",IF(AND('Trades'!J189="NET",'Trades'!K189&lt;&gt;"YES"),"Confirme que el neto abarca toda la posición",IF(IF('Trades'!J189="NET",IF('Trades'!M189="",FALSE,IF(NOT(ISNUMBER('Trades'!M189)),TRUE,OR('Trades'!M189&lt;0,'Trades'!M189&gt;1000000000,ROUND('Trades'!M189,2)&lt;&gt;'Trades'!M189))),FALSE),"Importes: hasta 2 decimales; valor absoluto de entrada ≤ 1.000.000.000.",IF(IF('Trades'!J189="NET",IF('Trades'!N189="",FALSE,IF(NOT(ISNUMBER('Trades'!N189)),TRUE,OR('Trades'!N189&lt;0,'Trades'!N189&gt;1000000000,ROUND('Trades'!N189,2)&lt;&gt;'Trades'!N189))),FALSE),"Importes: hasta 2 decimales; valor absoluto de entrada ≤ 1.000.000.000.",IF(IF('Trades'!J189="NET",IF('Trades'!O189="",FALSE,IF(NOT(ISNUMBER('Trades'!O189)),TRUE,OR(ABS('Trades'!O189)&gt;1000000000,ROUND('Trades'!O189,2)&lt;&gt;'Trades'!O189))),FALSE),"Importes: hasta 2 decimales; valor absoluto de entrada ≤ 1.000.000.000.",IF(AND('Trades'!J189="GROSS",NOT(ISNUMBER('Trades'!M189))),"Indique la comisión, incluso si es cero",IF(AND('Trades'!J189="GROSS",'Trades'!M189&lt;0),"La comisión no puede ser negativa",IF(AND('Trades'!J189="GROSS",NOT(ISNUMBER('Trades'!N189))),"Indique otros cargos, incluso si son cero",IF(AND('Trades'!J189="GROSS",'Trades'!N189&lt;0),"Los cargos no pueden ser negativos",IF(AND('Trades'!J189="GROSS",NOT(ISNUMBER('Trades'!O189))),"Indique la financiación con signo, incluido cero",IF(AND('Trades'!J189="GROSS",NOT(ISNUMBER(F189))),"Indique el P&amp;L bruto de cada salida",IF(IF('Trades'!J189="NET",OR(ABS('Trades'!L189)&gt;1000000000,ROUND('Trades'!L189,2)&lt;&gt;'Trades'!L189),FALSE),"Importes: hasta 2 decimales; valor absoluto de entrada ≤ 1.000.000.000.",IF(IF('Trades'!J189="GROSS",OR(ABS('Trades'!M189)&gt;1000000000,ABS('Trades'!N189)&gt;1000000000,ABS('Trades'!O189)&gt;1000000000,ROUND('Trades'!M189,2)&lt;&gt;'Trades'!M189,ROUND('Trades'!N189,2)&lt;&gt;'Trades'!N189,ROUND('Trades'!O189,2)&lt;&gt;'Trades'!O189),FALSE),"Importes: hasta 2 decimales; valor absoluto de entrada ≤ 1.000.000.000.",IF(AND('Trades'!G189&lt;&gt;"",OR(NOT(ISNUMBER('Trades'!G189)),'Trades'!G189&lt;=0)),"Indique un precio positivo o deje la celda vacía",IF(AND('Trades'!H189&lt;&gt;"",OR(NOT(ISNUMBER('Trades'!H189)),'Trades'!H189&lt;=0)),"Indique un precio positivo o deje la celda vacía","")))))))))))))))))))))))))))))))))))</x:f>
      </x:c>
      <x:c r="D189" s="31"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d",ROUND(SUMIFS('Exits'!$I$9:$I$608,'Exits'!$B$9:$B$608,'Trades'!A189),8)))</x:f>
      </x:c>
      <x:c r="E189" s="32"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d",IF(OR(O189=0,COUNTIFS('Exits'!$B$9:$B$608,'Trades'!A189,'Exits'!$G$9:$G$608,-1)&gt;0),"n/d",_xlfn.MAXIFS('Exits'!$C$9:$C$608,'Exits'!$B$9:$B$608,'Trades'!A189))))</x:f>
      </x:c>
      <x:c r="F189" s="30"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n/d",IF(AND(O189&gt;0,SUMIFS('Exits'!$J$9:$J$608,'Exits'!$B$9:$B$608,'Trades'!A189)=O189),ROUND(SUMIFS('Exits'!$F$9:$F$608,'Exits'!$B$9:$B$608,'Trades'!A189),2),"n/d")))</x:f>
      </x:c>
      <x:c r="G189" s="30" t="str">
        <x:f>IF(P189=0,"",IF(K189&lt;&gt;1,"n/d",IF('Trades'!J189="NET",'Trades'!L189,ROUND(F189-'Trades'!M189-'Trades'!N189+'Trades'!O189,2))))</x:f>
      </x:c>
      <x:c r="H189" s="31" t="str">
        <x:f>IF(P189=0,"",IF(N189=1,G189/'Trades'!P189,"n/d"))</x:f>
      </x:c>
      <x:c r="I189" s="33" t="str">
        <x:f>IF(P189=0,"",IF(K189&lt;&gt;1,"Posición sin completar",IF(NOT(ISNUMBER('Trades'!P189)),"Riesgo ausente o no válido: positivo, ≤ 1.000.000.000 y hasta 2 decimales.",IF(OR('Trades'!P189&lt;=0,'Trades'!P189&gt;1000000000,ROUND('Trades'!P189,2)&lt;&gt;'Trades'!P189),"Riesgo ausente o no válido: positivo, ≤ 1.000.000.000 y hasta 2 decimales.",IF(AND('Trades'!Q189&lt;&gt;"PRICE",'Trades'!Q189&lt;&gt;"ALL_IN"),"Elija PRICE o ALL_IN",IF('Trades'!Q189&lt;&gt;'Summary'!$K$4,"Otra base seleccionada","Registrado"))))))</x:f>
      </x:c>
      <x:c r="J189" s="33" t="str">
        <x:f>IF(P189=0,"",IF('Summary'!$H$6="Revise las fechas del filtro","Revise las fechas del filtro",IF(L189=1,"Incluida",IF(K189=1,"Fuera del período","No incluida"))))</x:f>
      </x:c>
      <x:c r="K189" s="29" t="n">
        <x:f>IF(P189=0,0,IF('Trades'!I189="UNSUPPORTED",4,IF(C189&lt;&gt;"",3,IF('Trades'!I189="OPEN",2,1))))</x:f>
        <x:v>0</x:v>
      </x:c>
      <x:c r="L189" s="29" t="n">
        <x:f>IF(OR(K189&lt;&gt;1,'Summary'!$H$6="Revise las fechas del filtro"),0,IF(AND(OR('Summary'!$B$6="",E189&gt;='Summary'!$B$6),OR('Summary'!$E$6="",E189&lt;'Summary'!$E$6+1)),1,0))</x:f>
        <x:v>0</x:v>
      </x:c>
      <x:c r="M189" s="29" t="n">
        <x:f>IF(AND(L189=1,N189=1,'Trades'!Q189='Summary'!$K$4),1,0)</x:f>
        <x:v>0</x:v>
      </x:c>
      <x:c r="N189" s="29" t="n">
        <x:f>IF(K189&lt;&gt;1,0,IF(NOT(ISNUMBER('Trades'!P189)),0,IF(AND('Trades'!P189&gt;0,'Trades'!P189&lt;=1000000000,ROUND('Trades'!P189,2)='Trades'!P189,OR('Trades'!Q189="PRICE",'Trades'!Q189="ALL_IN")),1,0)))</x:f>
        <x:v>0</x:v>
      </x:c>
      <x:c r="O189" s="29" t="n">
        <x:f>IF(P189=0,0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0,COUNTIFS('Exits'!$B$9:$B$608,'Trades'!A189,'Exits'!$K$9:$K$608,1)))</x:f>
        <x:v>0</x:v>
      </x:c>
      <x:c r="P189" s="29" t="n">
        <x:f>IF(COUNTA('Trades'!A189:I189,'Trades'!K189:T189)=0,0,1)</x:f>
        <x:v>0</x:v>
      </x:c>
    </x:row>
    <x:row r="190" ht="52" customHeight="1">
      <x:c r="A190" s="29" t="str">
        <x:f>IF(P190=0,"",IF('Trades'!A190="","[Trades "&amp;ROW()&amp;"]",'Trades'!A190))</x:f>
      </x:c>
      <x:c r="B190" s="33" t="str">
        <x:f>IF(K190=0,"",CHOOSE(K190,"Completa","Abierta","Incompleta / no válida","No admitida"))</x:f>
      </x:c>
      <x:c r="C190" s="33" t="str">
        <x:f>IF(P190=0,"",IF('Trades'!I190="UNSUPPORTED","No se admiten aumentos ni inversiones de posición",IF('Trades'!A190="","Introduzca el ID de operación",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ID: texto que empiece por A–Z, hasta 64 caracteres; sin *, ?, ~, =, &lt; ni &gt;. Ejemplo: T-001.",IF(COUNTIFS('Trades'!$A$9:$A$208,'Trades'!A190)&lt;&gt;1,"ID de operación duplicado",IF('Trades'!B190="","Indique el instrumento",IF(AND('Trades'!C190&lt;&gt;"LONG",'Trades'!C190&lt;&gt;"SHORT"),"Elija LONG o SHORT",IF(NOT(ISNUMBER('Trades'!D190)),"Introduzca una fecha y hora de apertura válidas",IF(OR('Trades'!D190&lt;1,'Trades'!D190&gt;2958465),"Introduzca una fecha y hora de apertura válidas",IF(NOT(ISNUMBER('Trades'!E190)),"Indique una cantidad inicial positiva",IF(OR('Trades'!E190&lt;=0,'Trades'!E190&gt;1000000,ROUND('Trades'!E190,8)&lt;&gt;'Trades'!E190),"Indique una cantidad inicial positiva",IF('Trades'!F190="","Indique la unidad de cantidad",IF(AND('Trades'!I190&lt;&gt;"OPEN",'Trades'!I190&lt;&gt;"CLOSED"),"Elija OPEN o CLOSED",IF(AND('Trades'!J190&lt;&gt;"NET",'Trades'!J190&lt;&gt;"GROSS"),"Elija NET o GROSS",IF(COUNTIFS('Exits'!$B$9:$B$608,'Trades'!A190,'Exits'!$G$9:$G$608,-1)&gt;0,"Revise las salidas vinculadas",IF(D190&gt;'Trades'!E190,"La cantidad cerrada supera la inicial",IF(AND('Trades'!I190="OPEN",D190='Trades'!E190),"OPEN contradice un saldo de cantidad nulo",IF('Trades'!I190="OPEN","",IF(O190=0,"Añada un cierre en Exits",IF(D190&lt;&gt;'Trades'!E190,"CLOSED requiere cerrar toda la cantidad",IF(AND('Trades'!J190="NET",NOT(ISNUMBER('Trades'!L190))),"Introduzca el neto conciliado de toda la posición",IF(AND('Trades'!J190="NET",'Trades'!K190&lt;&gt;"YES"),"Confirme que el neto abarca toda la posición",IF(IF('Trades'!J190="NET",IF('Trades'!M190="",FALSE,IF(NOT(ISNUMBER('Trades'!M190)),TRUE,OR('Trades'!M190&lt;0,'Trades'!M190&gt;1000000000,ROUND('Trades'!M190,2)&lt;&gt;'Trades'!M190))),FALSE),"Importes: hasta 2 decimales; valor absoluto de entrada ≤ 1.000.000.000.",IF(IF('Trades'!J190="NET",IF('Trades'!N190="",FALSE,IF(NOT(ISNUMBER('Trades'!N190)),TRUE,OR('Trades'!N190&lt;0,'Trades'!N190&gt;1000000000,ROUND('Trades'!N190,2)&lt;&gt;'Trades'!N190))),FALSE),"Importes: hasta 2 decimales; valor absoluto de entrada ≤ 1.000.000.000.",IF(IF('Trades'!J190="NET",IF('Trades'!O190="",FALSE,IF(NOT(ISNUMBER('Trades'!O190)),TRUE,OR(ABS('Trades'!O190)&gt;1000000000,ROUND('Trades'!O190,2)&lt;&gt;'Trades'!O190))),FALSE),"Importes: hasta 2 decimales; valor absoluto de entrada ≤ 1.000.000.000.",IF(AND('Trades'!J190="GROSS",NOT(ISNUMBER('Trades'!M190))),"Indique la comisión, incluso si es cero",IF(AND('Trades'!J190="GROSS",'Trades'!M190&lt;0),"La comisión no puede ser negativa",IF(AND('Trades'!J190="GROSS",NOT(ISNUMBER('Trades'!N190))),"Indique otros cargos, incluso si son cero",IF(AND('Trades'!J190="GROSS",'Trades'!N190&lt;0),"Los cargos no pueden ser negativos",IF(AND('Trades'!J190="GROSS",NOT(ISNUMBER('Trades'!O190))),"Indique la financiación con signo, incluido cero",IF(AND('Trades'!J190="GROSS",NOT(ISNUMBER(F190))),"Indique el P&amp;L bruto de cada salida",IF(IF('Trades'!J190="NET",OR(ABS('Trades'!L190)&gt;1000000000,ROUND('Trades'!L190,2)&lt;&gt;'Trades'!L190),FALSE),"Importes: hasta 2 decimales; valor absoluto de entrada ≤ 1.000.000.000.",IF(IF('Trades'!J190="GROSS",OR(ABS('Trades'!M190)&gt;1000000000,ABS('Trades'!N190)&gt;1000000000,ABS('Trades'!O190)&gt;1000000000,ROUND('Trades'!M190,2)&lt;&gt;'Trades'!M190,ROUND('Trades'!N190,2)&lt;&gt;'Trades'!N190,ROUND('Trades'!O190,2)&lt;&gt;'Trades'!O190),FALSE),"Importes: hasta 2 decimales; valor absoluto de entrada ≤ 1.000.000.000.",IF(AND('Trades'!G190&lt;&gt;"",OR(NOT(ISNUMBER('Trades'!G190)),'Trades'!G190&lt;=0)),"Indique un precio positivo o deje la celda vacía",IF(AND('Trades'!H190&lt;&gt;"",OR(NOT(ISNUMBER('Trades'!H190)),'Trades'!H190&lt;=0)),"Indique un precio positivo o deje la celda vacía","")))))))))))))))))))))))))))))))))))</x:f>
      </x:c>
      <x:c r="D190" s="31"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d",ROUND(SUMIFS('Exits'!$I$9:$I$608,'Exits'!$B$9:$B$608,'Trades'!A190),8)))</x:f>
      </x:c>
      <x:c r="E190" s="32"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d",IF(OR(O190=0,COUNTIFS('Exits'!$B$9:$B$608,'Trades'!A190,'Exits'!$G$9:$G$608,-1)&gt;0),"n/d",_xlfn.MAXIFS('Exits'!$C$9:$C$608,'Exits'!$B$9:$B$608,'Trades'!A190))))</x:f>
      </x:c>
      <x:c r="F190" s="30"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n/d",IF(AND(O190&gt;0,SUMIFS('Exits'!$J$9:$J$608,'Exits'!$B$9:$B$608,'Trades'!A190)=O190),ROUND(SUMIFS('Exits'!$F$9:$F$608,'Exits'!$B$9:$B$608,'Trades'!A190),2),"n/d")))</x:f>
      </x:c>
      <x:c r="G190" s="30" t="str">
        <x:f>IF(P190=0,"",IF(K190&lt;&gt;1,"n/d",IF('Trades'!J190="NET",'Trades'!L190,ROUND(F190-'Trades'!M190-'Trades'!N190+'Trades'!O190,2))))</x:f>
      </x:c>
      <x:c r="H190" s="31" t="str">
        <x:f>IF(P190=0,"",IF(N190=1,G190/'Trades'!P190,"n/d"))</x:f>
      </x:c>
      <x:c r="I190" s="33" t="str">
        <x:f>IF(P190=0,"",IF(K190&lt;&gt;1,"Posición sin completar",IF(NOT(ISNUMBER('Trades'!P190)),"Riesgo ausente o no válido: positivo, ≤ 1.000.000.000 y hasta 2 decimales.",IF(OR('Trades'!P190&lt;=0,'Trades'!P190&gt;1000000000,ROUND('Trades'!P190,2)&lt;&gt;'Trades'!P190),"Riesgo ausente o no válido: positivo, ≤ 1.000.000.000 y hasta 2 decimales.",IF(AND('Trades'!Q190&lt;&gt;"PRICE",'Trades'!Q190&lt;&gt;"ALL_IN"),"Elija PRICE o ALL_IN",IF('Trades'!Q190&lt;&gt;'Summary'!$K$4,"Otra base seleccionada","Registrado"))))))</x:f>
      </x:c>
      <x:c r="J190" s="33" t="str">
        <x:f>IF(P190=0,"",IF('Summary'!$H$6="Revise las fechas del filtro","Revise las fechas del filtro",IF(L190=1,"Incluida",IF(K190=1,"Fuera del período","No incluida"))))</x:f>
      </x:c>
      <x:c r="K190" s="29" t="n">
        <x:f>IF(P190=0,0,IF('Trades'!I190="UNSUPPORTED",4,IF(C190&lt;&gt;"",3,IF('Trades'!I190="OPEN",2,1))))</x:f>
        <x:v>0</x:v>
      </x:c>
      <x:c r="L190" s="29" t="n">
        <x:f>IF(OR(K190&lt;&gt;1,'Summary'!$H$6="Revise las fechas del filtro"),0,IF(AND(OR('Summary'!$B$6="",E190&gt;='Summary'!$B$6),OR('Summary'!$E$6="",E190&lt;'Summary'!$E$6+1)),1,0))</x:f>
        <x:v>0</x:v>
      </x:c>
      <x:c r="M190" s="29" t="n">
        <x:f>IF(AND(L190=1,N190=1,'Trades'!Q190='Summary'!$K$4),1,0)</x:f>
        <x:v>0</x:v>
      </x:c>
      <x:c r="N190" s="29" t="n">
        <x:f>IF(K190&lt;&gt;1,0,IF(NOT(ISNUMBER('Trades'!P190)),0,IF(AND('Trades'!P190&gt;0,'Trades'!P190&lt;=1000000000,ROUND('Trades'!P190,2)='Trades'!P190,OR('Trades'!Q190="PRICE",'Trades'!Q190="ALL_IN")),1,0)))</x:f>
        <x:v>0</x:v>
      </x:c>
      <x:c r="O190" s="29" t="n">
        <x:f>IF(P190=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0,COUNTIFS('Exits'!$B$9:$B$608,'Trades'!A190,'Exits'!$K$9:$K$608,1)))</x:f>
        <x:v>0</x:v>
      </x:c>
      <x:c r="P190" s="29" t="n">
        <x:f>IF(COUNTA('Trades'!A190:I190,'Trades'!K190:T190)=0,0,1)</x:f>
        <x:v>0</x:v>
      </x:c>
    </x:row>
    <x:row r="191" ht="52" customHeight="1">
      <x:c r="A191" s="29" t="str">
        <x:f>IF(P191=0,"",IF('Trades'!A191="","[Trades "&amp;ROW()&amp;"]",'Trades'!A191))</x:f>
      </x:c>
      <x:c r="B191" s="33" t="str">
        <x:f>IF(K191=0,"",CHOOSE(K191,"Completa","Abierta","Incompleta / no válida","No admitida"))</x:f>
      </x:c>
      <x:c r="C191" s="33" t="str">
        <x:f>IF(P191=0,"",IF('Trades'!I191="UNSUPPORTED","No se admiten aumentos ni inversiones de posición",IF('Trades'!A191="","Introduzca el ID de operación",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ID: texto que empiece por A–Z, hasta 64 caracteres; sin *, ?, ~, =, &lt; ni &gt;. Ejemplo: T-001.",IF(COUNTIFS('Trades'!$A$9:$A$208,'Trades'!A191)&lt;&gt;1,"ID de operación duplicado",IF('Trades'!B191="","Indique el instrumento",IF(AND('Trades'!C191&lt;&gt;"LONG",'Trades'!C191&lt;&gt;"SHORT"),"Elija LONG o SHORT",IF(NOT(ISNUMBER('Trades'!D191)),"Introduzca una fecha y hora de apertura válidas",IF(OR('Trades'!D191&lt;1,'Trades'!D191&gt;2958465),"Introduzca una fecha y hora de apertura válidas",IF(NOT(ISNUMBER('Trades'!E191)),"Indique una cantidad inicial positiva",IF(OR('Trades'!E191&lt;=0,'Trades'!E191&gt;1000000,ROUND('Trades'!E191,8)&lt;&gt;'Trades'!E191),"Indique una cantidad inicial positiva",IF('Trades'!F191="","Indique la unidad de cantidad",IF(AND('Trades'!I191&lt;&gt;"OPEN",'Trades'!I191&lt;&gt;"CLOSED"),"Elija OPEN o CLOSED",IF(AND('Trades'!J191&lt;&gt;"NET",'Trades'!J191&lt;&gt;"GROSS"),"Elija NET o GROSS",IF(COUNTIFS('Exits'!$B$9:$B$608,'Trades'!A191,'Exits'!$G$9:$G$608,-1)&gt;0,"Revise las salidas vinculadas",IF(D191&gt;'Trades'!E191,"La cantidad cerrada supera la inicial",IF(AND('Trades'!I191="OPEN",D191='Trades'!E191),"OPEN contradice un saldo de cantidad nulo",IF('Trades'!I191="OPEN","",IF(O191=0,"Añada un cierre en Exits",IF(D191&lt;&gt;'Trades'!E191,"CLOSED requiere cerrar toda la cantidad",IF(AND('Trades'!J191="NET",NOT(ISNUMBER('Trades'!L191))),"Introduzca el neto conciliado de toda la posición",IF(AND('Trades'!J191="NET",'Trades'!K191&lt;&gt;"YES"),"Confirme que el neto abarca toda la posición",IF(IF('Trades'!J191="NET",IF('Trades'!M191="",FALSE,IF(NOT(ISNUMBER('Trades'!M191)),TRUE,OR('Trades'!M191&lt;0,'Trades'!M191&gt;1000000000,ROUND('Trades'!M191,2)&lt;&gt;'Trades'!M191))),FALSE),"Importes: hasta 2 decimales; valor absoluto de entrada ≤ 1.000.000.000.",IF(IF('Trades'!J191="NET",IF('Trades'!N191="",FALSE,IF(NOT(ISNUMBER('Trades'!N191)),TRUE,OR('Trades'!N191&lt;0,'Trades'!N191&gt;1000000000,ROUND('Trades'!N191,2)&lt;&gt;'Trades'!N191))),FALSE),"Importes: hasta 2 decimales; valor absoluto de entrada ≤ 1.000.000.000.",IF(IF('Trades'!J191="NET",IF('Trades'!O191="",FALSE,IF(NOT(ISNUMBER('Trades'!O191)),TRUE,OR(ABS('Trades'!O191)&gt;1000000000,ROUND('Trades'!O191,2)&lt;&gt;'Trades'!O191))),FALSE),"Importes: hasta 2 decimales; valor absoluto de entrada ≤ 1.000.000.000.",IF(AND('Trades'!J191="GROSS",NOT(ISNUMBER('Trades'!M191))),"Indique la comisión, incluso si es cero",IF(AND('Trades'!J191="GROSS",'Trades'!M191&lt;0),"La comisión no puede ser negativa",IF(AND('Trades'!J191="GROSS",NOT(ISNUMBER('Trades'!N191))),"Indique otros cargos, incluso si son cero",IF(AND('Trades'!J191="GROSS",'Trades'!N191&lt;0),"Los cargos no pueden ser negativos",IF(AND('Trades'!J191="GROSS",NOT(ISNUMBER('Trades'!O191))),"Indique la financiación con signo, incluido cero",IF(AND('Trades'!J191="GROSS",NOT(ISNUMBER(F191))),"Indique el P&amp;L bruto de cada salida",IF(IF('Trades'!J191="NET",OR(ABS('Trades'!L191)&gt;1000000000,ROUND('Trades'!L191,2)&lt;&gt;'Trades'!L191),FALSE),"Importes: hasta 2 decimales; valor absoluto de entrada ≤ 1.000.000.000.",IF(IF('Trades'!J191="GROSS",OR(ABS('Trades'!M191)&gt;1000000000,ABS('Trades'!N191)&gt;1000000000,ABS('Trades'!O191)&gt;1000000000,ROUND('Trades'!M191,2)&lt;&gt;'Trades'!M191,ROUND('Trades'!N191,2)&lt;&gt;'Trades'!N191,ROUND('Trades'!O191,2)&lt;&gt;'Trades'!O191),FALSE),"Importes: hasta 2 decimales; valor absoluto de entrada ≤ 1.000.000.000.",IF(AND('Trades'!G191&lt;&gt;"",OR(NOT(ISNUMBER('Trades'!G191)),'Trades'!G191&lt;=0)),"Indique un precio positivo o deje la celda vacía",IF(AND('Trades'!H191&lt;&gt;"",OR(NOT(ISNUMBER('Trades'!H191)),'Trades'!H191&lt;=0)),"Indique un precio positivo o deje la celda vacía","")))))))))))))))))))))))))))))))))))</x:f>
      </x:c>
      <x:c r="D191" s="31"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d",ROUND(SUMIFS('Exits'!$I$9:$I$608,'Exits'!$B$9:$B$608,'Trades'!A191),8)))</x:f>
      </x:c>
      <x:c r="E191" s="32"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d",IF(OR(O191=0,COUNTIFS('Exits'!$B$9:$B$608,'Trades'!A191,'Exits'!$G$9:$G$608,-1)&gt;0),"n/d",_xlfn.MAXIFS('Exits'!$C$9:$C$608,'Exits'!$B$9:$B$608,'Trades'!A191))))</x:f>
      </x:c>
      <x:c r="F191" s="30"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n/d",IF(AND(O191&gt;0,SUMIFS('Exits'!$J$9:$J$608,'Exits'!$B$9:$B$608,'Trades'!A191)=O191),ROUND(SUMIFS('Exits'!$F$9:$F$608,'Exits'!$B$9:$B$608,'Trades'!A191),2),"n/d")))</x:f>
      </x:c>
      <x:c r="G191" s="30" t="str">
        <x:f>IF(P191=0,"",IF(K191&lt;&gt;1,"n/d",IF('Trades'!J191="NET",'Trades'!L191,ROUND(F191-'Trades'!M191-'Trades'!N191+'Trades'!O191,2))))</x:f>
      </x:c>
      <x:c r="H191" s="31" t="str">
        <x:f>IF(P191=0,"",IF(N191=1,G191/'Trades'!P191,"n/d"))</x:f>
      </x:c>
      <x:c r="I191" s="33" t="str">
        <x:f>IF(P191=0,"",IF(K191&lt;&gt;1,"Posición sin completar",IF(NOT(ISNUMBER('Trades'!P191)),"Riesgo ausente o no válido: positivo, ≤ 1.000.000.000 y hasta 2 decimales.",IF(OR('Trades'!P191&lt;=0,'Trades'!P191&gt;1000000000,ROUND('Trades'!P191,2)&lt;&gt;'Trades'!P191),"Riesgo ausente o no válido: positivo, ≤ 1.000.000.000 y hasta 2 decimales.",IF(AND('Trades'!Q191&lt;&gt;"PRICE",'Trades'!Q191&lt;&gt;"ALL_IN"),"Elija PRICE o ALL_IN",IF('Trades'!Q191&lt;&gt;'Summary'!$K$4,"Otra base seleccionada","Registrado"))))))</x:f>
      </x:c>
      <x:c r="J191" s="33" t="str">
        <x:f>IF(P191=0,"",IF('Summary'!$H$6="Revise las fechas del filtro","Revise las fechas del filtro",IF(L191=1,"Incluida",IF(K191=1,"Fuera del período","No incluida"))))</x:f>
      </x:c>
      <x:c r="K191" s="29" t="n">
        <x:f>IF(P191=0,0,IF('Trades'!I191="UNSUPPORTED",4,IF(C191&lt;&gt;"",3,IF('Trades'!I191="OPEN",2,1))))</x:f>
        <x:v>0</x:v>
      </x:c>
      <x:c r="L191" s="29" t="n">
        <x:f>IF(OR(K191&lt;&gt;1,'Summary'!$H$6="Revise las fechas del filtro"),0,IF(AND(OR('Summary'!$B$6="",E191&gt;='Summary'!$B$6),OR('Summary'!$E$6="",E191&lt;'Summary'!$E$6+1)),1,0))</x:f>
        <x:v>0</x:v>
      </x:c>
      <x:c r="M191" s="29" t="n">
        <x:f>IF(AND(L191=1,N191=1,'Trades'!Q191='Summary'!$K$4),1,0)</x:f>
        <x:v>0</x:v>
      </x:c>
      <x:c r="N191" s="29" t="n">
        <x:f>IF(K191&lt;&gt;1,0,IF(NOT(ISNUMBER('Trades'!P191)),0,IF(AND('Trades'!P191&gt;0,'Trades'!P191&lt;=1000000000,ROUND('Trades'!P191,2)='Trades'!P191,OR('Trades'!Q191="PRICE",'Trades'!Q191="ALL_IN")),1,0)))</x:f>
        <x:v>0</x:v>
      </x:c>
      <x:c r="O191" s="29" t="n">
        <x:f>IF(P191=0,0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0,COUNTIFS('Exits'!$B$9:$B$608,'Trades'!A191,'Exits'!$K$9:$K$608,1)))</x:f>
        <x:v>0</x:v>
      </x:c>
      <x:c r="P191" s="29" t="n">
        <x:f>IF(COUNTA('Trades'!A191:I191,'Trades'!K191:T191)=0,0,1)</x:f>
        <x:v>0</x:v>
      </x:c>
    </x:row>
    <x:row r="192" ht="52" customHeight="1">
      <x:c r="A192" s="29" t="str">
        <x:f>IF(P192=0,"",IF('Trades'!A192="","[Trades "&amp;ROW()&amp;"]",'Trades'!A192))</x:f>
      </x:c>
      <x:c r="B192" s="33" t="str">
        <x:f>IF(K192=0,"",CHOOSE(K192,"Completa","Abierta","Incompleta / no válida","No admitida"))</x:f>
      </x:c>
      <x:c r="C192" s="33" t="str">
        <x:f>IF(P192=0,"",IF('Trades'!I192="UNSUPPORTED","No se admiten aumentos ni inversiones de posición",IF('Trades'!A192="","Introduzca el ID de operación",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ID: texto que empiece por A–Z, hasta 64 caracteres; sin *, ?, ~, =, &lt; ni &gt;. Ejemplo: T-001.",IF(COUNTIFS('Trades'!$A$9:$A$208,'Trades'!A192)&lt;&gt;1,"ID de operación duplicado",IF('Trades'!B192="","Indique el instrumento",IF(AND('Trades'!C192&lt;&gt;"LONG",'Trades'!C192&lt;&gt;"SHORT"),"Elija LONG o SHORT",IF(NOT(ISNUMBER('Trades'!D192)),"Introduzca una fecha y hora de apertura válidas",IF(OR('Trades'!D192&lt;1,'Trades'!D192&gt;2958465),"Introduzca una fecha y hora de apertura válidas",IF(NOT(ISNUMBER('Trades'!E192)),"Indique una cantidad inicial positiva",IF(OR('Trades'!E192&lt;=0,'Trades'!E192&gt;1000000,ROUND('Trades'!E192,8)&lt;&gt;'Trades'!E192),"Indique una cantidad inicial positiva",IF('Trades'!F192="","Indique la unidad de cantidad",IF(AND('Trades'!I192&lt;&gt;"OPEN",'Trades'!I192&lt;&gt;"CLOSED"),"Elija OPEN o CLOSED",IF(AND('Trades'!J192&lt;&gt;"NET",'Trades'!J192&lt;&gt;"GROSS"),"Elija NET o GROSS",IF(COUNTIFS('Exits'!$B$9:$B$608,'Trades'!A192,'Exits'!$G$9:$G$608,-1)&gt;0,"Revise las salidas vinculadas",IF(D192&gt;'Trades'!E192,"La cantidad cerrada supera la inicial",IF(AND('Trades'!I192="OPEN",D192='Trades'!E192),"OPEN contradice un saldo de cantidad nulo",IF('Trades'!I192="OPEN","",IF(O192=0,"Añada un cierre en Exits",IF(D192&lt;&gt;'Trades'!E192,"CLOSED requiere cerrar toda la cantidad",IF(AND('Trades'!J192="NET",NOT(ISNUMBER('Trades'!L192))),"Introduzca el neto conciliado de toda la posición",IF(AND('Trades'!J192="NET",'Trades'!K192&lt;&gt;"YES"),"Confirme que el neto abarca toda la posición",IF(IF('Trades'!J192="NET",IF('Trades'!M192="",FALSE,IF(NOT(ISNUMBER('Trades'!M192)),TRUE,OR('Trades'!M192&lt;0,'Trades'!M192&gt;1000000000,ROUND('Trades'!M192,2)&lt;&gt;'Trades'!M192))),FALSE),"Importes: hasta 2 decimales; valor absoluto de entrada ≤ 1.000.000.000.",IF(IF('Trades'!J192="NET",IF('Trades'!N192="",FALSE,IF(NOT(ISNUMBER('Trades'!N192)),TRUE,OR('Trades'!N192&lt;0,'Trades'!N192&gt;1000000000,ROUND('Trades'!N192,2)&lt;&gt;'Trades'!N192))),FALSE),"Importes: hasta 2 decimales; valor absoluto de entrada ≤ 1.000.000.000.",IF(IF('Trades'!J192="NET",IF('Trades'!O192="",FALSE,IF(NOT(ISNUMBER('Trades'!O192)),TRUE,OR(ABS('Trades'!O192)&gt;1000000000,ROUND('Trades'!O192,2)&lt;&gt;'Trades'!O192))),FALSE),"Importes: hasta 2 decimales; valor absoluto de entrada ≤ 1.000.000.000.",IF(AND('Trades'!J192="GROSS",NOT(ISNUMBER('Trades'!M192))),"Indique la comisión, incluso si es cero",IF(AND('Trades'!J192="GROSS",'Trades'!M192&lt;0),"La comisión no puede ser negativa",IF(AND('Trades'!J192="GROSS",NOT(ISNUMBER('Trades'!N192))),"Indique otros cargos, incluso si son cero",IF(AND('Trades'!J192="GROSS",'Trades'!N192&lt;0),"Los cargos no pueden ser negativos",IF(AND('Trades'!J192="GROSS",NOT(ISNUMBER('Trades'!O192))),"Indique la financiación con signo, incluido cero",IF(AND('Trades'!J192="GROSS",NOT(ISNUMBER(F192))),"Indique el P&amp;L bruto de cada salida",IF(IF('Trades'!J192="NET",OR(ABS('Trades'!L192)&gt;1000000000,ROUND('Trades'!L192,2)&lt;&gt;'Trades'!L192),FALSE),"Importes: hasta 2 decimales; valor absoluto de entrada ≤ 1.000.000.000.",IF(IF('Trades'!J192="GROSS",OR(ABS('Trades'!M192)&gt;1000000000,ABS('Trades'!N192)&gt;1000000000,ABS('Trades'!O192)&gt;1000000000,ROUND('Trades'!M192,2)&lt;&gt;'Trades'!M192,ROUND('Trades'!N192,2)&lt;&gt;'Trades'!N192,ROUND('Trades'!O192,2)&lt;&gt;'Trades'!O192),FALSE),"Importes: hasta 2 decimales; valor absoluto de entrada ≤ 1.000.000.000.",IF(AND('Trades'!G192&lt;&gt;"",OR(NOT(ISNUMBER('Trades'!G192)),'Trades'!G192&lt;=0)),"Indique un precio positivo o deje la celda vacía",IF(AND('Trades'!H192&lt;&gt;"",OR(NOT(ISNUMBER('Trades'!H192)),'Trades'!H192&lt;=0)),"Indique un precio positivo o deje la celda vacía","")))))))))))))))))))))))))))))))))))</x:f>
      </x:c>
      <x:c r="D192" s="31"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d",ROUND(SUMIFS('Exits'!$I$9:$I$608,'Exits'!$B$9:$B$608,'Trades'!A192),8)))</x:f>
      </x:c>
      <x:c r="E192" s="32"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d",IF(OR(O192=0,COUNTIFS('Exits'!$B$9:$B$608,'Trades'!A192,'Exits'!$G$9:$G$608,-1)&gt;0),"n/d",_xlfn.MAXIFS('Exits'!$C$9:$C$608,'Exits'!$B$9:$B$608,'Trades'!A192))))</x:f>
      </x:c>
      <x:c r="F192" s="30"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n/d",IF(AND(O192&gt;0,SUMIFS('Exits'!$J$9:$J$608,'Exits'!$B$9:$B$608,'Trades'!A192)=O192),ROUND(SUMIFS('Exits'!$F$9:$F$608,'Exits'!$B$9:$B$608,'Trades'!A192),2),"n/d")))</x:f>
      </x:c>
      <x:c r="G192" s="30" t="str">
        <x:f>IF(P192=0,"",IF(K192&lt;&gt;1,"n/d",IF('Trades'!J192="NET",'Trades'!L192,ROUND(F192-'Trades'!M192-'Trades'!N192+'Trades'!O192,2))))</x:f>
      </x:c>
      <x:c r="H192" s="31" t="str">
        <x:f>IF(P192=0,"",IF(N192=1,G192/'Trades'!P192,"n/d"))</x:f>
      </x:c>
      <x:c r="I192" s="33" t="str">
        <x:f>IF(P192=0,"",IF(K192&lt;&gt;1,"Posición sin completar",IF(NOT(ISNUMBER('Trades'!P192)),"Riesgo ausente o no válido: positivo, ≤ 1.000.000.000 y hasta 2 decimales.",IF(OR('Trades'!P192&lt;=0,'Trades'!P192&gt;1000000000,ROUND('Trades'!P192,2)&lt;&gt;'Trades'!P192),"Riesgo ausente o no válido: positivo, ≤ 1.000.000.000 y hasta 2 decimales.",IF(AND('Trades'!Q192&lt;&gt;"PRICE",'Trades'!Q192&lt;&gt;"ALL_IN"),"Elija PRICE o ALL_IN",IF('Trades'!Q192&lt;&gt;'Summary'!$K$4,"Otra base seleccionada","Registrado"))))))</x:f>
      </x:c>
      <x:c r="J192" s="33" t="str">
        <x:f>IF(P192=0,"",IF('Summary'!$H$6="Revise las fechas del filtro","Revise las fechas del filtro",IF(L192=1,"Incluida",IF(K192=1,"Fuera del período","No incluida"))))</x:f>
      </x:c>
      <x:c r="K192" s="29" t="n">
        <x:f>IF(P192=0,0,IF('Trades'!I192="UNSUPPORTED",4,IF(C192&lt;&gt;"",3,IF('Trades'!I192="OPEN",2,1))))</x:f>
        <x:v>0</x:v>
      </x:c>
      <x:c r="L192" s="29" t="n">
        <x:f>IF(OR(K192&lt;&gt;1,'Summary'!$H$6="Revise las fechas del filtro"),0,IF(AND(OR('Summary'!$B$6="",E192&gt;='Summary'!$B$6),OR('Summary'!$E$6="",E192&lt;'Summary'!$E$6+1)),1,0))</x:f>
        <x:v>0</x:v>
      </x:c>
      <x:c r="M192" s="29" t="n">
        <x:f>IF(AND(L192=1,N192=1,'Trades'!Q192='Summary'!$K$4),1,0)</x:f>
        <x:v>0</x:v>
      </x:c>
      <x:c r="N192" s="29" t="n">
        <x:f>IF(K192&lt;&gt;1,0,IF(NOT(ISNUMBER('Trades'!P192)),0,IF(AND('Trades'!P192&gt;0,'Trades'!P192&lt;=1000000000,ROUND('Trades'!P192,2)='Trades'!P192,OR('Trades'!Q192="PRICE",'Trades'!Q192="ALL_IN")),1,0)))</x:f>
        <x:v>0</x:v>
      </x:c>
      <x:c r="O192" s="29" t="n">
        <x:f>IF(P192=0,0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0,COUNTIFS('Exits'!$B$9:$B$608,'Trades'!A192,'Exits'!$K$9:$K$608,1)))</x:f>
        <x:v>0</x:v>
      </x:c>
      <x:c r="P192" s="29" t="n">
        <x:f>IF(COUNTA('Trades'!A192:I192,'Trades'!K192:T192)=0,0,1)</x:f>
        <x:v>0</x:v>
      </x:c>
    </x:row>
    <x:row r="193" ht="52" customHeight="1">
      <x:c r="A193" s="29" t="str">
        <x:f>IF(P193=0,"",IF('Trades'!A193="","[Trades "&amp;ROW()&amp;"]",'Trades'!A193))</x:f>
      </x:c>
      <x:c r="B193" s="33" t="str">
        <x:f>IF(K193=0,"",CHOOSE(K193,"Completa","Abierta","Incompleta / no válida","No admitida"))</x:f>
      </x:c>
      <x:c r="C193" s="33" t="str">
        <x:f>IF(P193=0,"",IF('Trades'!I193="UNSUPPORTED","No se admiten aumentos ni inversiones de posición",IF('Trades'!A193="","Introduzca el ID de operación",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ID: texto que empiece por A–Z, hasta 64 caracteres; sin *, ?, ~, =, &lt; ni &gt;. Ejemplo: T-001.",IF(COUNTIFS('Trades'!$A$9:$A$208,'Trades'!A193)&lt;&gt;1,"ID de operación duplicado",IF('Trades'!B193="","Indique el instrumento",IF(AND('Trades'!C193&lt;&gt;"LONG",'Trades'!C193&lt;&gt;"SHORT"),"Elija LONG o SHORT",IF(NOT(ISNUMBER('Trades'!D193)),"Introduzca una fecha y hora de apertura válidas",IF(OR('Trades'!D193&lt;1,'Trades'!D193&gt;2958465),"Introduzca una fecha y hora de apertura válidas",IF(NOT(ISNUMBER('Trades'!E193)),"Indique una cantidad inicial positiva",IF(OR('Trades'!E193&lt;=0,'Trades'!E193&gt;1000000,ROUND('Trades'!E193,8)&lt;&gt;'Trades'!E193),"Indique una cantidad inicial positiva",IF('Trades'!F193="","Indique la unidad de cantidad",IF(AND('Trades'!I193&lt;&gt;"OPEN",'Trades'!I193&lt;&gt;"CLOSED"),"Elija OPEN o CLOSED",IF(AND('Trades'!J193&lt;&gt;"NET",'Trades'!J193&lt;&gt;"GROSS"),"Elija NET o GROSS",IF(COUNTIFS('Exits'!$B$9:$B$608,'Trades'!A193,'Exits'!$G$9:$G$608,-1)&gt;0,"Revise las salidas vinculadas",IF(D193&gt;'Trades'!E193,"La cantidad cerrada supera la inicial",IF(AND('Trades'!I193="OPEN",D193='Trades'!E193),"OPEN contradice un saldo de cantidad nulo",IF('Trades'!I193="OPEN","",IF(O193=0,"Añada un cierre en Exits",IF(D193&lt;&gt;'Trades'!E193,"CLOSED requiere cerrar toda la cantidad",IF(AND('Trades'!J193="NET",NOT(ISNUMBER('Trades'!L193))),"Introduzca el neto conciliado de toda la posición",IF(AND('Trades'!J193="NET",'Trades'!K193&lt;&gt;"YES"),"Confirme que el neto abarca toda la posición",IF(IF('Trades'!J193="NET",IF('Trades'!M193="",FALSE,IF(NOT(ISNUMBER('Trades'!M193)),TRUE,OR('Trades'!M193&lt;0,'Trades'!M193&gt;1000000000,ROUND('Trades'!M193,2)&lt;&gt;'Trades'!M193))),FALSE),"Importes: hasta 2 decimales; valor absoluto de entrada ≤ 1.000.000.000.",IF(IF('Trades'!J193="NET",IF('Trades'!N193="",FALSE,IF(NOT(ISNUMBER('Trades'!N193)),TRUE,OR('Trades'!N193&lt;0,'Trades'!N193&gt;1000000000,ROUND('Trades'!N193,2)&lt;&gt;'Trades'!N193))),FALSE),"Importes: hasta 2 decimales; valor absoluto de entrada ≤ 1.000.000.000.",IF(IF('Trades'!J193="NET",IF('Trades'!O193="",FALSE,IF(NOT(ISNUMBER('Trades'!O193)),TRUE,OR(ABS('Trades'!O193)&gt;1000000000,ROUND('Trades'!O193,2)&lt;&gt;'Trades'!O193))),FALSE),"Importes: hasta 2 decimales; valor absoluto de entrada ≤ 1.000.000.000.",IF(AND('Trades'!J193="GROSS",NOT(ISNUMBER('Trades'!M193))),"Indique la comisión, incluso si es cero",IF(AND('Trades'!J193="GROSS",'Trades'!M193&lt;0),"La comisión no puede ser negativa",IF(AND('Trades'!J193="GROSS",NOT(ISNUMBER('Trades'!N193))),"Indique otros cargos, incluso si son cero",IF(AND('Trades'!J193="GROSS",'Trades'!N193&lt;0),"Los cargos no pueden ser negativos",IF(AND('Trades'!J193="GROSS",NOT(ISNUMBER('Trades'!O193))),"Indique la financiación con signo, incluido cero",IF(AND('Trades'!J193="GROSS",NOT(ISNUMBER(F193))),"Indique el P&amp;L bruto de cada salida",IF(IF('Trades'!J193="NET",OR(ABS('Trades'!L193)&gt;1000000000,ROUND('Trades'!L193,2)&lt;&gt;'Trades'!L193),FALSE),"Importes: hasta 2 decimales; valor absoluto de entrada ≤ 1.000.000.000.",IF(IF('Trades'!J193="GROSS",OR(ABS('Trades'!M193)&gt;1000000000,ABS('Trades'!N193)&gt;1000000000,ABS('Trades'!O193)&gt;1000000000,ROUND('Trades'!M193,2)&lt;&gt;'Trades'!M193,ROUND('Trades'!N193,2)&lt;&gt;'Trades'!N193,ROUND('Trades'!O193,2)&lt;&gt;'Trades'!O193),FALSE),"Importes: hasta 2 decimales; valor absoluto de entrada ≤ 1.000.000.000.",IF(AND('Trades'!G193&lt;&gt;"",OR(NOT(ISNUMBER('Trades'!G193)),'Trades'!G193&lt;=0)),"Indique un precio positivo o deje la celda vacía",IF(AND('Trades'!H193&lt;&gt;"",OR(NOT(ISNUMBER('Trades'!H193)),'Trades'!H193&lt;=0)),"Indique un precio positivo o deje la celda vacía","")))))))))))))))))))))))))))))))))))</x:f>
      </x:c>
      <x:c r="D193" s="31"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d",ROUND(SUMIFS('Exits'!$I$9:$I$608,'Exits'!$B$9:$B$608,'Trades'!A193),8)))</x:f>
      </x:c>
      <x:c r="E193" s="32"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d",IF(OR(O193=0,COUNTIFS('Exits'!$B$9:$B$608,'Trades'!A193,'Exits'!$G$9:$G$608,-1)&gt;0),"n/d",_xlfn.MAXIFS('Exits'!$C$9:$C$608,'Exits'!$B$9:$B$608,'Trades'!A193))))</x:f>
      </x:c>
      <x:c r="F193" s="30"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n/d",IF(AND(O193&gt;0,SUMIFS('Exits'!$J$9:$J$608,'Exits'!$B$9:$B$608,'Trades'!A193)=O193),ROUND(SUMIFS('Exits'!$F$9:$F$608,'Exits'!$B$9:$B$608,'Trades'!A193),2),"n/d")))</x:f>
      </x:c>
      <x:c r="G193" s="30" t="str">
        <x:f>IF(P193=0,"",IF(K193&lt;&gt;1,"n/d",IF('Trades'!J193="NET",'Trades'!L193,ROUND(F193-'Trades'!M193-'Trades'!N193+'Trades'!O193,2))))</x:f>
      </x:c>
      <x:c r="H193" s="31" t="str">
        <x:f>IF(P193=0,"",IF(N193=1,G193/'Trades'!P193,"n/d"))</x:f>
      </x:c>
      <x:c r="I193" s="33" t="str">
        <x:f>IF(P193=0,"",IF(K193&lt;&gt;1,"Posición sin completar",IF(NOT(ISNUMBER('Trades'!P193)),"Riesgo ausente o no válido: positivo, ≤ 1.000.000.000 y hasta 2 decimales.",IF(OR('Trades'!P193&lt;=0,'Trades'!P193&gt;1000000000,ROUND('Trades'!P193,2)&lt;&gt;'Trades'!P193),"Riesgo ausente o no válido: positivo, ≤ 1.000.000.000 y hasta 2 decimales.",IF(AND('Trades'!Q193&lt;&gt;"PRICE",'Trades'!Q193&lt;&gt;"ALL_IN"),"Elija PRICE o ALL_IN",IF('Trades'!Q193&lt;&gt;'Summary'!$K$4,"Otra base seleccionada","Registrado"))))))</x:f>
      </x:c>
      <x:c r="J193" s="33" t="str">
        <x:f>IF(P193=0,"",IF('Summary'!$H$6="Revise las fechas del filtro","Revise las fechas del filtro",IF(L193=1,"Incluida",IF(K193=1,"Fuera del período","No incluida"))))</x:f>
      </x:c>
      <x:c r="K193" s="29" t="n">
        <x:f>IF(P193=0,0,IF('Trades'!I193="UNSUPPORTED",4,IF(C193&lt;&gt;"",3,IF('Trades'!I193="OPEN",2,1))))</x:f>
        <x:v>0</x:v>
      </x:c>
      <x:c r="L193" s="29" t="n">
        <x:f>IF(OR(K193&lt;&gt;1,'Summary'!$H$6="Revise las fechas del filtro"),0,IF(AND(OR('Summary'!$B$6="",E193&gt;='Summary'!$B$6),OR('Summary'!$E$6="",E193&lt;'Summary'!$E$6+1)),1,0))</x:f>
        <x:v>0</x:v>
      </x:c>
      <x:c r="M193" s="29" t="n">
        <x:f>IF(AND(L193=1,N193=1,'Trades'!Q193='Summary'!$K$4),1,0)</x:f>
        <x:v>0</x:v>
      </x:c>
      <x:c r="N193" s="29" t="n">
        <x:f>IF(K193&lt;&gt;1,0,IF(NOT(ISNUMBER('Trades'!P193)),0,IF(AND('Trades'!P193&gt;0,'Trades'!P193&lt;=1000000000,ROUND('Trades'!P193,2)='Trades'!P193,OR('Trades'!Q193="PRICE",'Trades'!Q193="ALL_IN")),1,0)))</x:f>
        <x:v>0</x:v>
      </x:c>
      <x:c r="O193" s="29" t="n">
        <x:f>IF(P193=0,0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0,COUNTIFS('Exits'!$B$9:$B$608,'Trades'!A193,'Exits'!$K$9:$K$608,1)))</x:f>
        <x:v>0</x:v>
      </x:c>
      <x:c r="P193" s="29" t="n">
        <x:f>IF(COUNTA('Trades'!A193:I193,'Trades'!K193:T193)=0,0,1)</x:f>
        <x:v>0</x:v>
      </x:c>
    </x:row>
    <x:row r="194" ht="52" customHeight="1">
      <x:c r="A194" s="29" t="str">
        <x:f>IF(P194=0,"",IF('Trades'!A194="","[Trades "&amp;ROW()&amp;"]",'Trades'!A194))</x:f>
      </x:c>
      <x:c r="B194" s="33" t="str">
        <x:f>IF(K194=0,"",CHOOSE(K194,"Completa","Abierta","Incompleta / no válida","No admitida"))</x:f>
      </x:c>
      <x:c r="C194" s="33" t="str">
        <x:f>IF(P194=0,"",IF('Trades'!I194="UNSUPPORTED","No se admiten aumentos ni inversiones de posición",IF('Trades'!A194="","Introduzca el ID de operación",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ID: texto que empiece por A–Z, hasta 64 caracteres; sin *, ?, ~, =, &lt; ni &gt;. Ejemplo: T-001.",IF(COUNTIFS('Trades'!$A$9:$A$208,'Trades'!A194)&lt;&gt;1,"ID de operación duplicado",IF('Trades'!B194="","Indique el instrumento",IF(AND('Trades'!C194&lt;&gt;"LONG",'Trades'!C194&lt;&gt;"SHORT"),"Elija LONG o SHORT",IF(NOT(ISNUMBER('Trades'!D194)),"Introduzca una fecha y hora de apertura válidas",IF(OR('Trades'!D194&lt;1,'Trades'!D194&gt;2958465),"Introduzca una fecha y hora de apertura válidas",IF(NOT(ISNUMBER('Trades'!E194)),"Indique una cantidad inicial positiva",IF(OR('Trades'!E194&lt;=0,'Trades'!E194&gt;1000000,ROUND('Trades'!E194,8)&lt;&gt;'Trades'!E194),"Indique una cantidad inicial positiva",IF('Trades'!F194="","Indique la unidad de cantidad",IF(AND('Trades'!I194&lt;&gt;"OPEN",'Trades'!I194&lt;&gt;"CLOSED"),"Elija OPEN o CLOSED",IF(AND('Trades'!J194&lt;&gt;"NET",'Trades'!J194&lt;&gt;"GROSS"),"Elija NET o GROSS",IF(COUNTIFS('Exits'!$B$9:$B$608,'Trades'!A194,'Exits'!$G$9:$G$608,-1)&gt;0,"Revise las salidas vinculadas",IF(D194&gt;'Trades'!E194,"La cantidad cerrada supera la inicial",IF(AND('Trades'!I194="OPEN",D194='Trades'!E194),"OPEN contradice un saldo de cantidad nulo",IF('Trades'!I194="OPEN","",IF(O194=0,"Añada un cierre en Exits",IF(D194&lt;&gt;'Trades'!E194,"CLOSED requiere cerrar toda la cantidad",IF(AND('Trades'!J194="NET",NOT(ISNUMBER('Trades'!L194))),"Introduzca el neto conciliado de toda la posición",IF(AND('Trades'!J194="NET",'Trades'!K194&lt;&gt;"YES"),"Confirme que el neto abarca toda la posición",IF(IF('Trades'!J194="NET",IF('Trades'!M194="",FALSE,IF(NOT(ISNUMBER('Trades'!M194)),TRUE,OR('Trades'!M194&lt;0,'Trades'!M194&gt;1000000000,ROUND('Trades'!M194,2)&lt;&gt;'Trades'!M194))),FALSE),"Importes: hasta 2 decimales; valor absoluto de entrada ≤ 1.000.000.000.",IF(IF('Trades'!J194="NET",IF('Trades'!N194="",FALSE,IF(NOT(ISNUMBER('Trades'!N194)),TRUE,OR('Trades'!N194&lt;0,'Trades'!N194&gt;1000000000,ROUND('Trades'!N194,2)&lt;&gt;'Trades'!N194))),FALSE),"Importes: hasta 2 decimales; valor absoluto de entrada ≤ 1.000.000.000.",IF(IF('Trades'!J194="NET",IF('Trades'!O194="",FALSE,IF(NOT(ISNUMBER('Trades'!O194)),TRUE,OR(ABS('Trades'!O194)&gt;1000000000,ROUND('Trades'!O194,2)&lt;&gt;'Trades'!O194))),FALSE),"Importes: hasta 2 decimales; valor absoluto de entrada ≤ 1.000.000.000.",IF(AND('Trades'!J194="GROSS",NOT(ISNUMBER('Trades'!M194))),"Indique la comisión, incluso si es cero",IF(AND('Trades'!J194="GROSS",'Trades'!M194&lt;0),"La comisión no puede ser negativa",IF(AND('Trades'!J194="GROSS",NOT(ISNUMBER('Trades'!N194))),"Indique otros cargos, incluso si son cero",IF(AND('Trades'!J194="GROSS",'Trades'!N194&lt;0),"Los cargos no pueden ser negativos",IF(AND('Trades'!J194="GROSS",NOT(ISNUMBER('Trades'!O194))),"Indique la financiación con signo, incluido cero",IF(AND('Trades'!J194="GROSS",NOT(ISNUMBER(F194))),"Indique el P&amp;L bruto de cada salida",IF(IF('Trades'!J194="NET",OR(ABS('Trades'!L194)&gt;1000000000,ROUND('Trades'!L194,2)&lt;&gt;'Trades'!L194),FALSE),"Importes: hasta 2 decimales; valor absoluto de entrada ≤ 1.000.000.000.",IF(IF('Trades'!J194="GROSS",OR(ABS('Trades'!M194)&gt;1000000000,ABS('Trades'!N194)&gt;1000000000,ABS('Trades'!O194)&gt;1000000000,ROUND('Trades'!M194,2)&lt;&gt;'Trades'!M194,ROUND('Trades'!N194,2)&lt;&gt;'Trades'!N194,ROUND('Trades'!O194,2)&lt;&gt;'Trades'!O194),FALSE),"Importes: hasta 2 decimales; valor absoluto de entrada ≤ 1.000.000.000.",IF(AND('Trades'!G194&lt;&gt;"",OR(NOT(ISNUMBER('Trades'!G194)),'Trades'!G194&lt;=0)),"Indique un precio positivo o deje la celda vacía",IF(AND('Trades'!H194&lt;&gt;"",OR(NOT(ISNUMBER('Trades'!H194)),'Trades'!H194&lt;=0)),"Indique un precio positivo o deje la celda vacía","")))))))))))))))))))))))))))))))))))</x:f>
      </x:c>
      <x:c r="D194" s="31"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d",ROUND(SUMIFS('Exits'!$I$9:$I$608,'Exits'!$B$9:$B$608,'Trades'!A194),8)))</x:f>
      </x:c>
      <x:c r="E194" s="32"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d",IF(OR(O194=0,COUNTIFS('Exits'!$B$9:$B$608,'Trades'!A194,'Exits'!$G$9:$G$608,-1)&gt;0),"n/d",_xlfn.MAXIFS('Exits'!$C$9:$C$608,'Exits'!$B$9:$B$608,'Trades'!A194))))</x:f>
      </x:c>
      <x:c r="F194" s="30"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n/d",IF(AND(O194&gt;0,SUMIFS('Exits'!$J$9:$J$608,'Exits'!$B$9:$B$608,'Trades'!A194)=O194),ROUND(SUMIFS('Exits'!$F$9:$F$608,'Exits'!$B$9:$B$608,'Trades'!A194),2),"n/d")))</x:f>
      </x:c>
      <x:c r="G194" s="30" t="str">
        <x:f>IF(P194=0,"",IF(K194&lt;&gt;1,"n/d",IF('Trades'!J194="NET",'Trades'!L194,ROUND(F194-'Trades'!M194-'Trades'!N194+'Trades'!O194,2))))</x:f>
      </x:c>
      <x:c r="H194" s="31" t="str">
        <x:f>IF(P194=0,"",IF(N194=1,G194/'Trades'!P194,"n/d"))</x:f>
      </x:c>
      <x:c r="I194" s="33" t="str">
        <x:f>IF(P194=0,"",IF(K194&lt;&gt;1,"Posición sin completar",IF(NOT(ISNUMBER('Trades'!P194)),"Riesgo ausente o no válido: positivo, ≤ 1.000.000.000 y hasta 2 decimales.",IF(OR('Trades'!P194&lt;=0,'Trades'!P194&gt;1000000000,ROUND('Trades'!P194,2)&lt;&gt;'Trades'!P194),"Riesgo ausente o no válido: positivo, ≤ 1.000.000.000 y hasta 2 decimales.",IF(AND('Trades'!Q194&lt;&gt;"PRICE",'Trades'!Q194&lt;&gt;"ALL_IN"),"Elija PRICE o ALL_IN",IF('Trades'!Q194&lt;&gt;'Summary'!$K$4,"Otra base seleccionada","Registrado"))))))</x:f>
      </x:c>
      <x:c r="J194" s="33" t="str">
        <x:f>IF(P194=0,"",IF('Summary'!$H$6="Revise las fechas del filtro","Revise las fechas del filtro",IF(L194=1,"Incluida",IF(K194=1,"Fuera del período","No incluida"))))</x:f>
      </x:c>
      <x:c r="K194" s="29" t="n">
        <x:f>IF(P194=0,0,IF('Trades'!I194="UNSUPPORTED",4,IF(C194&lt;&gt;"",3,IF('Trades'!I194="OPEN",2,1))))</x:f>
        <x:v>0</x:v>
      </x:c>
      <x:c r="L194" s="29" t="n">
        <x:f>IF(OR(K194&lt;&gt;1,'Summary'!$H$6="Revise las fechas del filtro"),0,IF(AND(OR('Summary'!$B$6="",E194&gt;='Summary'!$B$6),OR('Summary'!$E$6="",E194&lt;'Summary'!$E$6+1)),1,0))</x:f>
        <x:v>0</x:v>
      </x:c>
      <x:c r="M194" s="29" t="n">
        <x:f>IF(AND(L194=1,N194=1,'Trades'!Q194='Summary'!$K$4),1,0)</x:f>
        <x:v>0</x:v>
      </x:c>
      <x:c r="N194" s="29" t="n">
        <x:f>IF(K194&lt;&gt;1,0,IF(NOT(ISNUMBER('Trades'!P194)),0,IF(AND('Trades'!P194&gt;0,'Trades'!P194&lt;=1000000000,ROUND('Trades'!P194,2)='Trades'!P194,OR('Trades'!Q194="PRICE",'Trades'!Q194="ALL_IN")),1,0)))</x:f>
        <x:v>0</x:v>
      </x:c>
      <x:c r="O194" s="29" t="n">
        <x:f>IF(P194=0,0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0,COUNTIFS('Exits'!$B$9:$B$608,'Trades'!A194,'Exits'!$K$9:$K$608,1)))</x:f>
        <x:v>0</x:v>
      </x:c>
      <x:c r="P194" s="29" t="n">
        <x:f>IF(COUNTA('Trades'!A194:I194,'Trades'!K194:T194)=0,0,1)</x:f>
        <x:v>0</x:v>
      </x:c>
    </x:row>
    <x:row r="195" ht="52" customHeight="1">
      <x:c r="A195" s="29" t="str">
        <x:f>IF(P195=0,"",IF('Trades'!A195="","[Trades "&amp;ROW()&amp;"]",'Trades'!A195))</x:f>
      </x:c>
      <x:c r="B195" s="33" t="str">
        <x:f>IF(K195=0,"",CHOOSE(K195,"Completa","Abierta","Incompleta / no válida","No admitida"))</x:f>
      </x:c>
      <x:c r="C195" s="33" t="str">
        <x:f>IF(P195=0,"",IF('Trades'!I195="UNSUPPORTED","No se admiten aumentos ni inversiones de posición",IF('Trades'!A195="","Introduzca el ID de operación",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ID: texto que empiece por A–Z, hasta 64 caracteres; sin *, ?, ~, =, &lt; ni &gt;. Ejemplo: T-001.",IF(COUNTIFS('Trades'!$A$9:$A$208,'Trades'!A195)&lt;&gt;1,"ID de operación duplicado",IF('Trades'!B195="","Indique el instrumento",IF(AND('Trades'!C195&lt;&gt;"LONG",'Trades'!C195&lt;&gt;"SHORT"),"Elija LONG o SHORT",IF(NOT(ISNUMBER('Trades'!D195)),"Introduzca una fecha y hora de apertura válidas",IF(OR('Trades'!D195&lt;1,'Trades'!D195&gt;2958465),"Introduzca una fecha y hora de apertura válidas",IF(NOT(ISNUMBER('Trades'!E195)),"Indique una cantidad inicial positiva",IF(OR('Trades'!E195&lt;=0,'Trades'!E195&gt;1000000,ROUND('Trades'!E195,8)&lt;&gt;'Trades'!E195),"Indique una cantidad inicial positiva",IF('Trades'!F195="","Indique la unidad de cantidad",IF(AND('Trades'!I195&lt;&gt;"OPEN",'Trades'!I195&lt;&gt;"CLOSED"),"Elija OPEN o CLOSED",IF(AND('Trades'!J195&lt;&gt;"NET",'Trades'!J195&lt;&gt;"GROSS"),"Elija NET o GROSS",IF(COUNTIFS('Exits'!$B$9:$B$608,'Trades'!A195,'Exits'!$G$9:$G$608,-1)&gt;0,"Revise las salidas vinculadas",IF(D195&gt;'Trades'!E195,"La cantidad cerrada supera la inicial",IF(AND('Trades'!I195="OPEN",D195='Trades'!E195),"OPEN contradice un saldo de cantidad nulo",IF('Trades'!I195="OPEN","",IF(O195=0,"Añada un cierre en Exits",IF(D195&lt;&gt;'Trades'!E195,"CLOSED requiere cerrar toda la cantidad",IF(AND('Trades'!J195="NET",NOT(ISNUMBER('Trades'!L195))),"Introduzca el neto conciliado de toda la posición",IF(AND('Trades'!J195="NET",'Trades'!K195&lt;&gt;"YES"),"Confirme que el neto abarca toda la posición",IF(IF('Trades'!J195="NET",IF('Trades'!M195="",FALSE,IF(NOT(ISNUMBER('Trades'!M195)),TRUE,OR('Trades'!M195&lt;0,'Trades'!M195&gt;1000000000,ROUND('Trades'!M195,2)&lt;&gt;'Trades'!M195))),FALSE),"Importes: hasta 2 decimales; valor absoluto de entrada ≤ 1.000.000.000.",IF(IF('Trades'!J195="NET",IF('Trades'!N195="",FALSE,IF(NOT(ISNUMBER('Trades'!N195)),TRUE,OR('Trades'!N195&lt;0,'Trades'!N195&gt;1000000000,ROUND('Trades'!N195,2)&lt;&gt;'Trades'!N195))),FALSE),"Importes: hasta 2 decimales; valor absoluto de entrada ≤ 1.000.000.000.",IF(IF('Trades'!J195="NET",IF('Trades'!O195="",FALSE,IF(NOT(ISNUMBER('Trades'!O195)),TRUE,OR(ABS('Trades'!O195)&gt;1000000000,ROUND('Trades'!O195,2)&lt;&gt;'Trades'!O195))),FALSE),"Importes: hasta 2 decimales; valor absoluto de entrada ≤ 1.000.000.000.",IF(AND('Trades'!J195="GROSS",NOT(ISNUMBER('Trades'!M195))),"Indique la comisión, incluso si es cero",IF(AND('Trades'!J195="GROSS",'Trades'!M195&lt;0),"La comisión no puede ser negativa",IF(AND('Trades'!J195="GROSS",NOT(ISNUMBER('Trades'!N195))),"Indique otros cargos, incluso si son cero",IF(AND('Trades'!J195="GROSS",'Trades'!N195&lt;0),"Los cargos no pueden ser negativos",IF(AND('Trades'!J195="GROSS",NOT(ISNUMBER('Trades'!O195))),"Indique la financiación con signo, incluido cero",IF(AND('Trades'!J195="GROSS",NOT(ISNUMBER(F195))),"Indique el P&amp;L bruto de cada salida",IF(IF('Trades'!J195="NET",OR(ABS('Trades'!L195)&gt;1000000000,ROUND('Trades'!L195,2)&lt;&gt;'Trades'!L195),FALSE),"Importes: hasta 2 decimales; valor absoluto de entrada ≤ 1.000.000.000.",IF(IF('Trades'!J195="GROSS",OR(ABS('Trades'!M195)&gt;1000000000,ABS('Trades'!N195)&gt;1000000000,ABS('Trades'!O195)&gt;1000000000,ROUND('Trades'!M195,2)&lt;&gt;'Trades'!M195,ROUND('Trades'!N195,2)&lt;&gt;'Trades'!N195,ROUND('Trades'!O195,2)&lt;&gt;'Trades'!O195),FALSE),"Importes: hasta 2 decimales; valor absoluto de entrada ≤ 1.000.000.000.",IF(AND('Trades'!G195&lt;&gt;"",OR(NOT(ISNUMBER('Trades'!G195)),'Trades'!G195&lt;=0)),"Indique un precio positivo o deje la celda vacía",IF(AND('Trades'!H195&lt;&gt;"",OR(NOT(ISNUMBER('Trades'!H195)),'Trades'!H195&lt;=0)),"Indique un precio positivo o deje la celda vacía","")))))))))))))))))))))))))))))))))))</x:f>
      </x:c>
      <x:c r="D195" s="31"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d",ROUND(SUMIFS('Exits'!$I$9:$I$608,'Exits'!$B$9:$B$608,'Trades'!A195),8)))</x:f>
      </x:c>
      <x:c r="E195" s="32"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d",IF(OR(O195=0,COUNTIFS('Exits'!$B$9:$B$608,'Trades'!A195,'Exits'!$G$9:$G$608,-1)&gt;0),"n/d",_xlfn.MAXIFS('Exits'!$C$9:$C$608,'Exits'!$B$9:$B$608,'Trades'!A195))))</x:f>
      </x:c>
      <x:c r="F195" s="30"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n/d",IF(AND(O195&gt;0,SUMIFS('Exits'!$J$9:$J$608,'Exits'!$B$9:$B$608,'Trades'!A195)=O195),ROUND(SUMIFS('Exits'!$F$9:$F$608,'Exits'!$B$9:$B$608,'Trades'!A195),2),"n/d")))</x:f>
      </x:c>
      <x:c r="G195" s="30" t="str">
        <x:f>IF(P195=0,"",IF(K195&lt;&gt;1,"n/d",IF('Trades'!J195="NET",'Trades'!L195,ROUND(F195-'Trades'!M195-'Trades'!N195+'Trades'!O195,2))))</x:f>
      </x:c>
      <x:c r="H195" s="31" t="str">
        <x:f>IF(P195=0,"",IF(N195=1,G195/'Trades'!P195,"n/d"))</x:f>
      </x:c>
      <x:c r="I195" s="33" t="str">
        <x:f>IF(P195=0,"",IF(K195&lt;&gt;1,"Posición sin completar",IF(NOT(ISNUMBER('Trades'!P195)),"Riesgo ausente o no válido: positivo, ≤ 1.000.000.000 y hasta 2 decimales.",IF(OR('Trades'!P195&lt;=0,'Trades'!P195&gt;1000000000,ROUND('Trades'!P195,2)&lt;&gt;'Trades'!P195),"Riesgo ausente o no válido: positivo, ≤ 1.000.000.000 y hasta 2 decimales.",IF(AND('Trades'!Q195&lt;&gt;"PRICE",'Trades'!Q195&lt;&gt;"ALL_IN"),"Elija PRICE o ALL_IN",IF('Trades'!Q195&lt;&gt;'Summary'!$K$4,"Otra base seleccionada","Registrado"))))))</x:f>
      </x:c>
      <x:c r="J195" s="33" t="str">
        <x:f>IF(P195=0,"",IF('Summary'!$H$6="Revise las fechas del filtro","Revise las fechas del filtro",IF(L195=1,"Incluida",IF(K195=1,"Fuera del período","No incluida"))))</x:f>
      </x:c>
      <x:c r="K195" s="29" t="n">
        <x:f>IF(P195=0,0,IF('Trades'!I195="UNSUPPORTED",4,IF(C195&lt;&gt;"",3,IF('Trades'!I195="OPEN",2,1))))</x:f>
        <x:v>0</x:v>
      </x:c>
      <x:c r="L195" s="29" t="n">
        <x:f>IF(OR(K195&lt;&gt;1,'Summary'!$H$6="Revise las fechas del filtro"),0,IF(AND(OR('Summary'!$B$6="",E195&gt;='Summary'!$B$6),OR('Summary'!$E$6="",E195&lt;'Summary'!$E$6+1)),1,0))</x:f>
        <x:v>0</x:v>
      </x:c>
      <x:c r="M195" s="29" t="n">
        <x:f>IF(AND(L195=1,N195=1,'Trades'!Q195='Summary'!$K$4),1,0)</x:f>
        <x:v>0</x:v>
      </x:c>
      <x:c r="N195" s="29" t="n">
        <x:f>IF(K195&lt;&gt;1,0,IF(NOT(ISNUMBER('Trades'!P195)),0,IF(AND('Trades'!P195&gt;0,'Trades'!P195&lt;=1000000000,ROUND('Trades'!P195,2)='Trades'!P195,OR('Trades'!Q195="PRICE",'Trades'!Q195="ALL_IN")),1,0)))</x:f>
        <x:v>0</x:v>
      </x:c>
      <x:c r="O195" s="29" t="n">
        <x:f>IF(P195=0,0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0,COUNTIFS('Exits'!$B$9:$B$608,'Trades'!A195,'Exits'!$K$9:$K$608,1)))</x:f>
        <x:v>0</x:v>
      </x:c>
      <x:c r="P195" s="29" t="n">
        <x:f>IF(COUNTA('Trades'!A195:I195,'Trades'!K195:T195)=0,0,1)</x:f>
        <x:v>0</x:v>
      </x:c>
    </x:row>
    <x:row r="196" ht="52" customHeight="1">
      <x:c r="A196" s="29" t="str">
        <x:f>IF(P196=0,"",IF('Trades'!A196="","[Trades "&amp;ROW()&amp;"]",'Trades'!A196))</x:f>
      </x:c>
      <x:c r="B196" s="33" t="str">
        <x:f>IF(K196=0,"",CHOOSE(K196,"Completa","Abierta","Incompleta / no válida","No admitida"))</x:f>
      </x:c>
      <x:c r="C196" s="33" t="str">
        <x:f>IF(P196=0,"",IF('Trades'!I196="UNSUPPORTED","No se admiten aumentos ni inversiones de posición",IF('Trades'!A196="","Introduzca el ID de operación",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ID: texto que empiece por A–Z, hasta 64 caracteres; sin *, ?, ~, =, &lt; ni &gt;. Ejemplo: T-001.",IF(COUNTIFS('Trades'!$A$9:$A$208,'Trades'!A196)&lt;&gt;1,"ID de operación duplicado",IF('Trades'!B196="","Indique el instrumento",IF(AND('Trades'!C196&lt;&gt;"LONG",'Trades'!C196&lt;&gt;"SHORT"),"Elija LONG o SHORT",IF(NOT(ISNUMBER('Trades'!D196)),"Introduzca una fecha y hora de apertura válidas",IF(OR('Trades'!D196&lt;1,'Trades'!D196&gt;2958465),"Introduzca una fecha y hora de apertura válidas",IF(NOT(ISNUMBER('Trades'!E196)),"Indique una cantidad inicial positiva",IF(OR('Trades'!E196&lt;=0,'Trades'!E196&gt;1000000,ROUND('Trades'!E196,8)&lt;&gt;'Trades'!E196),"Indique una cantidad inicial positiva",IF('Trades'!F196="","Indique la unidad de cantidad",IF(AND('Trades'!I196&lt;&gt;"OPEN",'Trades'!I196&lt;&gt;"CLOSED"),"Elija OPEN o CLOSED",IF(AND('Trades'!J196&lt;&gt;"NET",'Trades'!J196&lt;&gt;"GROSS"),"Elija NET o GROSS",IF(COUNTIFS('Exits'!$B$9:$B$608,'Trades'!A196,'Exits'!$G$9:$G$608,-1)&gt;0,"Revise las salidas vinculadas",IF(D196&gt;'Trades'!E196,"La cantidad cerrada supera la inicial",IF(AND('Trades'!I196="OPEN",D196='Trades'!E196),"OPEN contradice un saldo de cantidad nulo",IF('Trades'!I196="OPEN","",IF(O196=0,"Añada un cierre en Exits",IF(D196&lt;&gt;'Trades'!E196,"CLOSED requiere cerrar toda la cantidad",IF(AND('Trades'!J196="NET",NOT(ISNUMBER('Trades'!L196))),"Introduzca el neto conciliado de toda la posición",IF(AND('Trades'!J196="NET",'Trades'!K196&lt;&gt;"YES"),"Confirme que el neto abarca toda la posición",IF(IF('Trades'!J196="NET",IF('Trades'!M196="",FALSE,IF(NOT(ISNUMBER('Trades'!M196)),TRUE,OR('Trades'!M196&lt;0,'Trades'!M196&gt;1000000000,ROUND('Trades'!M196,2)&lt;&gt;'Trades'!M196))),FALSE),"Importes: hasta 2 decimales; valor absoluto de entrada ≤ 1.000.000.000.",IF(IF('Trades'!J196="NET",IF('Trades'!N196="",FALSE,IF(NOT(ISNUMBER('Trades'!N196)),TRUE,OR('Trades'!N196&lt;0,'Trades'!N196&gt;1000000000,ROUND('Trades'!N196,2)&lt;&gt;'Trades'!N196))),FALSE),"Importes: hasta 2 decimales; valor absoluto de entrada ≤ 1.000.000.000.",IF(IF('Trades'!J196="NET",IF('Trades'!O196="",FALSE,IF(NOT(ISNUMBER('Trades'!O196)),TRUE,OR(ABS('Trades'!O196)&gt;1000000000,ROUND('Trades'!O196,2)&lt;&gt;'Trades'!O196))),FALSE),"Importes: hasta 2 decimales; valor absoluto de entrada ≤ 1.000.000.000.",IF(AND('Trades'!J196="GROSS",NOT(ISNUMBER('Trades'!M196))),"Indique la comisión, incluso si es cero",IF(AND('Trades'!J196="GROSS",'Trades'!M196&lt;0),"La comisión no puede ser negativa",IF(AND('Trades'!J196="GROSS",NOT(ISNUMBER('Trades'!N196))),"Indique otros cargos, incluso si son cero",IF(AND('Trades'!J196="GROSS",'Trades'!N196&lt;0),"Los cargos no pueden ser negativos",IF(AND('Trades'!J196="GROSS",NOT(ISNUMBER('Trades'!O196))),"Indique la financiación con signo, incluido cero",IF(AND('Trades'!J196="GROSS",NOT(ISNUMBER(F196))),"Indique el P&amp;L bruto de cada salida",IF(IF('Trades'!J196="NET",OR(ABS('Trades'!L196)&gt;1000000000,ROUND('Trades'!L196,2)&lt;&gt;'Trades'!L196),FALSE),"Importes: hasta 2 decimales; valor absoluto de entrada ≤ 1.000.000.000.",IF(IF('Trades'!J196="GROSS",OR(ABS('Trades'!M196)&gt;1000000000,ABS('Trades'!N196)&gt;1000000000,ABS('Trades'!O196)&gt;1000000000,ROUND('Trades'!M196,2)&lt;&gt;'Trades'!M196,ROUND('Trades'!N196,2)&lt;&gt;'Trades'!N196,ROUND('Trades'!O196,2)&lt;&gt;'Trades'!O196),FALSE),"Importes: hasta 2 decimales; valor absoluto de entrada ≤ 1.000.000.000.",IF(AND('Trades'!G196&lt;&gt;"",OR(NOT(ISNUMBER('Trades'!G196)),'Trades'!G196&lt;=0)),"Indique un precio positivo o deje la celda vacía",IF(AND('Trades'!H196&lt;&gt;"",OR(NOT(ISNUMBER('Trades'!H196)),'Trades'!H196&lt;=0)),"Indique un precio positivo o deje la celda vacía","")))))))))))))))))))))))))))))))))))</x:f>
      </x:c>
      <x:c r="D196" s="31"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d",ROUND(SUMIFS('Exits'!$I$9:$I$608,'Exits'!$B$9:$B$608,'Trades'!A196),8)))</x:f>
      </x:c>
      <x:c r="E196" s="32"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d",IF(OR(O196=0,COUNTIFS('Exits'!$B$9:$B$608,'Trades'!A196,'Exits'!$G$9:$G$608,-1)&gt;0),"n/d",_xlfn.MAXIFS('Exits'!$C$9:$C$608,'Exits'!$B$9:$B$608,'Trades'!A196))))</x:f>
      </x:c>
      <x:c r="F196" s="30"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n/d",IF(AND(O196&gt;0,SUMIFS('Exits'!$J$9:$J$608,'Exits'!$B$9:$B$608,'Trades'!A196)=O196),ROUND(SUMIFS('Exits'!$F$9:$F$608,'Exits'!$B$9:$B$608,'Trades'!A196),2),"n/d")))</x:f>
      </x:c>
      <x:c r="G196" s="30" t="str">
        <x:f>IF(P196=0,"",IF(K196&lt;&gt;1,"n/d",IF('Trades'!J196="NET",'Trades'!L196,ROUND(F196-'Trades'!M196-'Trades'!N196+'Trades'!O196,2))))</x:f>
      </x:c>
      <x:c r="H196" s="31" t="str">
        <x:f>IF(P196=0,"",IF(N196=1,G196/'Trades'!P196,"n/d"))</x:f>
      </x:c>
      <x:c r="I196" s="33" t="str">
        <x:f>IF(P196=0,"",IF(K196&lt;&gt;1,"Posición sin completar",IF(NOT(ISNUMBER('Trades'!P196)),"Riesgo ausente o no válido: positivo, ≤ 1.000.000.000 y hasta 2 decimales.",IF(OR('Trades'!P196&lt;=0,'Trades'!P196&gt;1000000000,ROUND('Trades'!P196,2)&lt;&gt;'Trades'!P196),"Riesgo ausente o no válido: positivo, ≤ 1.000.000.000 y hasta 2 decimales.",IF(AND('Trades'!Q196&lt;&gt;"PRICE",'Trades'!Q196&lt;&gt;"ALL_IN"),"Elija PRICE o ALL_IN",IF('Trades'!Q196&lt;&gt;'Summary'!$K$4,"Otra base seleccionada","Registrado"))))))</x:f>
      </x:c>
      <x:c r="J196" s="33" t="str">
        <x:f>IF(P196=0,"",IF('Summary'!$H$6="Revise las fechas del filtro","Revise las fechas del filtro",IF(L196=1,"Incluida",IF(K196=1,"Fuera del período","No incluida"))))</x:f>
      </x:c>
      <x:c r="K196" s="29" t="n">
        <x:f>IF(P196=0,0,IF('Trades'!I196="UNSUPPORTED",4,IF(C196&lt;&gt;"",3,IF('Trades'!I196="OPEN",2,1))))</x:f>
        <x:v>0</x:v>
      </x:c>
      <x:c r="L196" s="29" t="n">
        <x:f>IF(OR(K196&lt;&gt;1,'Summary'!$H$6="Revise las fechas del filtro"),0,IF(AND(OR('Summary'!$B$6="",E196&gt;='Summary'!$B$6),OR('Summary'!$E$6="",E196&lt;'Summary'!$E$6+1)),1,0))</x:f>
        <x:v>0</x:v>
      </x:c>
      <x:c r="M196" s="29" t="n">
        <x:f>IF(AND(L196=1,N196=1,'Trades'!Q196='Summary'!$K$4),1,0)</x:f>
        <x:v>0</x:v>
      </x:c>
      <x:c r="N196" s="29" t="n">
        <x:f>IF(K196&lt;&gt;1,0,IF(NOT(ISNUMBER('Trades'!P196)),0,IF(AND('Trades'!P196&gt;0,'Trades'!P196&lt;=1000000000,ROUND('Trades'!P196,2)='Trades'!P196,OR('Trades'!Q196="PRICE",'Trades'!Q196="ALL_IN")),1,0)))</x:f>
        <x:v>0</x:v>
      </x:c>
      <x:c r="O196" s="29" t="n">
        <x:f>IF(P196=0,0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0,COUNTIFS('Exits'!$B$9:$B$608,'Trades'!A196,'Exits'!$K$9:$K$608,1)))</x:f>
        <x:v>0</x:v>
      </x:c>
      <x:c r="P196" s="29" t="n">
        <x:f>IF(COUNTA('Trades'!A196:I196,'Trades'!K196:T196)=0,0,1)</x:f>
        <x:v>0</x:v>
      </x:c>
    </x:row>
    <x:row r="197" ht="52" customHeight="1">
      <x:c r="A197" s="29" t="str">
        <x:f>IF(P197=0,"",IF('Trades'!A197="","[Trades "&amp;ROW()&amp;"]",'Trades'!A197))</x:f>
      </x:c>
      <x:c r="B197" s="33" t="str">
        <x:f>IF(K197=0,"",CHOOSE(K197,"Completa","Abierta","Incompleta / no válida","No admitida"))</x:f>
      </x:c>
      <x:c r="C197" s="33" t="str">
        <x:f>IF(P197=0,"",IF('Trades'!I197="UNSUPPORTED","No se admiten aumentos ni inversiones de posición",IF('Trades'!A197="","Introduzca el ID de operación",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ID: texto que empiece por A–Z, hasta 64 caracteres; sin *, ?, ~, =, &lt; ni &gt;. Ejemplo: T-001.",IF(COUNTIFS('Trades'!$A$9:$A$208,'Trades'!A197)&lt;&gt;1,"ID de operación duplicado",IF('Trades'!B197="","Indique el instrumento",IF(AND('Trades'!C197&lt;&gt;"LONG",'Trades'!C197&lt;&gt;"SHORT"),"Elija LONG o SHORT",IF(NOT(ISNUMBER('Trades'!D197)),"Introduzca una fecha y hora de apertura válidas",IF(OR('Trades'!D197&lt;1,'Trades'!D197&gt;2958465),"Introduzca una fecha y hora de apertura válidas",IF(NOT(ISNUMBER('Trades'!E197)),"Indique una cantidad inicial positiva",IF(OR('Trades'!E197&lt;=0,'Trades'!E197&gt;1000000,ROUND('Trades'!E197,8)&lt;&gt;'Trades'!E197),"Indique una cantidad inicial positiva",IF('Trades'!F197="","Indique la unidad de cantidad",IF(AND('Trades'!I197&lt;&gt;"OPEN",'Trades'!I197&lt;&gt;"CLOSED"),"Elija OPEN o CLOSED",IF(AND('Trades'!J197&lt;&gt;"NET",'Trades'!J197&lt;&gt;"GROSS"),"Elija NET o GROSS",IF(COUNTIFS('Exits'!$B$9:$B$608,'Trades'!A197,'Exits'!$G$9:$G$608,-1)&gt;0,"Revise las salidas vinculadas",IF(D197&gt;'Trades'!E197,"La cantidad cerrada supera la inicial",IF(AND('Trades'!I197="OPEN",D197='Trades'!E197),"OPEN contradice un saldo de cantidad nulo",IF('Trades'!I197="OPEN","",IF(O197=0,"Añada un cierre en Exits",IF(D197&lt;&gt;'Trades'!E197,"CLOSED requiere cerrar toda la cantidad",IF(AND('Trades'!J197="NET",NOT(ISNUMBER('Trades'!L197))),"Introduzca el neto conciliado de toda la posición",IF(AND('Trades'!J197="NET",'Trades'!K197&lt;&gt;"YES"),"Confirme que el neto abarca toda la posición",IF(IF('Trades'!J197="NET",IF('Trades'!M197="",FALSE,IF(NOT(ISNUMBER('Trades'!M197)),TRUE,OR('Trades'!M197&lt;0,'Trades'!M197&gt;1000000000,ROUND('Trades'!M197,2)&lt;&gt;'Trades'!M197))),FALSE),"Importes: hasta 2 decimales; valor absoluto de entrada ≤ 1.000.000.000.",IF(IF('Trades'!J197="NET",IF('Trades'!N197="",FALSE,IF(NOT(ISNUMBER('Trades'!N197)),TRUE,OR('Trades'!N197&lt;0,'Trades'!N197&gt;1000000000,ROUND('Trades'!N197,2)&lt;&gt;'Trades'!N197))),FALSE),"Importes: hasta 2 decimales; valor absoluto de entrada ≤ 1.000.000.000.",IF(IF('Trades'!J197="NET",IF('Trades'!O197="",FALSE,IF(NOT(ISNUMBER('Trades'!O197)),TRUE,OR(ABS('Trades'!O197)&gt;1000000000,ROUND('Trades'!O197,2)&lt;&gt;'Trades'!O197))),FALSE),"Importes: hasta 2 decimales; valor absoluto de entrada ≤ 1.000.000.000.",IF(AND('Trades'!J197="GROSS",NOT(ISNUMBER('Trades'!M197))),"Indique la comisión, incluso si es cero",IF(AND('Trades'!J197="GROSS",'Trades'!M197&lt;0),"La comisión no puede ser negativa",IF(AND('Trades'!J197="GROSS",NOT(ISNUMBER('Trades'!N197))),"Indique otros cargos, incluso si son cero",IF(AND('Trades'!J197="GROSS",'Trades'!N197&lt;0),"Los cargos no pueden ser negativos",IF(AND('Trades'!J197="GROSS",NOT(ISNUMBER('Trades'!O197))),"Indique la financiación con signo, incluido cero",IF(AND('Trades'!J197="GROSS",NOT(ISNUMBER(F197))),"Indique el P&amp;L bruto de cada salida",IF(IF('Trades'!J197="NET",OR(ABS('Trades'!L197)&gt;1000000000,ROUND('Trades'!L197,2)&lt;&gt;'Trades'!L197),FALSE),"Importes: hasta 2 decimales; valor absoluto de entrada ≤ 1.000.000.000.",IF(IF('Trades'!J197="GROSS",OR(ABS('Trades'!M197)&gt;1000000000,ABS('Trades'!N197)&gt;1000000000,ABS('Trades'!O197)&gt;1000000000,ROUND('Trades'!M197,2)&lt;&gt;'Trades'!M197,ROUND('Trades'!N197,2)&lt;&gt;'Trades'!N197,ROUND('Trades'!O197,2)&lt;&gt;'Trades'!O197),FALSE),"Importes: hasta 2 decimales; valor absoluto de entrada ≤ 1.000.000.000.",IF(AND('Trades'!G197&lt;&gt;"",OR(NOT(ISNUMBER('Trades'!G197)),'Trades'!G197&lt;=0)),"Indique un precio positivo o deje la celda vacía",IF(AND('Trades'!H197&lt;&gt;"",OR(NOT(ISNUMBER('Trades'!H197)),'Trades'!H197&lt;=0)),"Indique un precio positivo o deje la celda vacía","")))))))))))))))))))))))))))))))))))</x:f>
      </x:c>
      <x:c r="D197" s="31"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d",ROUND(SUMIFS('Exits'!$I$9:$I$608,'Exits'!$B$9:$B$608,'Trades'!A197),8)))</x:f>
      </x:c>
      <x:c r="E197" s="32"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d",IF(OR(O197=0,COUNTIFS('Exits'!$B$9:$B$608,'Trades'!A197,'Exits'!$G$9:$G$608,-1)&gt;0),"n/d",_xlfn.MAXIFS('Exits'!$C$9:$C$608,'Exits'!$B$9:$B$608,'Trades'!A197))))</x:f>
      </x:c>
      <x:c r="F197" s="30"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n/d",IF(AND(O197&gt;0,SUMIFS('Exits'!$J$9:$J$608,'Exits'!$B$9:$B$608,'Trades'!A197)=O197),ROUND(SUMIFS('Exits'!$F$9:$F$608,'Exits'!$B$9:$B$608,'Trades'!A197),2),"n/d")))</x:f>
      </x:c>
      <x:c r="G197" s="30" t="str">
        <x:f>IF(P197=0,"",IF(K197&lt;&gt;1,"n/d",IF('Trades'!J197="NET",'Trades'!L197,ROUND(F197-'Trades'!M197-'Trades'!N197+'Trades'!O197,2))))</x:f>
      </x:c>
      <x:c r="H197" s="31" t="str">
        <x:f>IF(P197=0,"",IF(N197=1,G197/'Trades'!P197,"n/d"))</x:f>
      </x:c>
      <x:c r="I197" s="33" t="str">
        <x:f>IF(P197=0,"",IF(K197&lt;&gt;1,"Posición sin completar",IF(NOT(ISNUMBER('Trades'!P197)),"Riesgo ausente o no válido: positivo, ≤ 1.000.000.000 y hasta 2 decimales.",IF(OR('Trades'!P197&lt;=0,'Trades'!P197&gt;1000000000,ROUND('Trades'!P197,2)&lt;&gt;'Trades'!P197),"Riesgo ausente o no válido: positivo, ≤ 1.000.000.000 y hasta 2 decimales.",IF(AND('Trades'!Q197&lt;&gt;"PRICE",'Trades'!Q197&lt;&gt;"ALL_IN"),"Elija PRICE o ALL_IN",IF('Trades'!Q197&lt;&gt;'Summary'!$K$4,"Otra base seleccionada","Registrado"))))))</x:f>
      </x:c>
      <x:c r="J197" s="33" t="str">
        <x:f>IF(P197=0,"",IF('Summary'!$H$6="Revise las fechas del filtro","Revise las fechas del filtro",IF(L197=1,"Incluida",IF(K197=1,"Fuera del período","No incluida"))))</x:f>
      </x:c>
      <x:c r="K197" s="29" t="n">
        <x:f>IF(P197=0,0,IF('Trades'!I197="UNSUPPORTED",4,IF(C197&lt;&gt;"",3,IF('Trades'!I197="OPEN",2,1))))</x:f>
        <x:v>0</x:v>
      </x:c>
      <x:c r="L197" s="29" t="n">
        <x:f>IF(OR(K197&lt;&gt;1,'Summary'!$H$6="Revise las fechas del filtro"),0,IF(AND(OR('Summary'!$B$6="",E197&gt;='Summary'!$B$6),OR('Summary'!$E$6="",E197&lt;'Summary'!$E$6+1)),1,0))</x:f>
        <x:v>0</x:v>
      </x:c>
      <x:c r="M197" s="29" t="n">
        <x:f>IF(AND(L197=1,N197=1,'Trades'!Q197='Summary'!$K$4),1,0)</x:f>
        <x:v>0</x:v>
      </x:c>
      <x:c r="N197" s="29" t="n">
        <x:f>IF(K197&lt;&gt;1,0,IF(NOT(ISNUMBER('Trades'!P197)),0,IF(AND('Trades'!P197&gt;0,'Trades'!P197&lt;=1000000000,ROUND('Trades'!P197,2)='Trades'!P197,OR('Trades'!Q197="PRICE",'Trades'!Q197="ALL_IN")),1,0)))</x:f>
        <x:v>0</x:v>
      </x:c>
      <x:c r="O197" s="29" t="n">
        <x:f>IF(P197=0,0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0,COUNTIFS('Exits'!$B$9:$B$608,'Trades'!A197,'Exits'!$K$9:$K$608,1)))</x:f>
        <x:v>0</x:v>
      </x:c>
      <x:c r="P197" s="29" t="n">
        <x:f>IF(COUNTA('Trades'!A197:I197,'Trades'!K197:T197)=0,0,1)</x:f>
        <x:v>0</x:v>
      </x:c>
    </x:row>
    <x:row r="198" ht="52" customHeight="1">
      <x:c r="A198" s="29" t="str">
        <x:f>IF(P198=0,"",IF('Trades'!A198="","[Trades "&amp;ROW()&amp;"]",'Trades'!A198))</x:f>
      </x:c>
      <x:c r="B198" s="33" t="str">
        <x:f>IF(K198=0,"",CHOOSE(K198,"Completa","Abierta","Incompleta / no válida","No admitida"))</x:f>
      </x:c>
      <x:c r="C198" s="33" t="str">
        <x:f>IF(P198=0,"",IF('Trades'!I198="UNSUPPORTED","No se admiten aumentos ni inversiones de posición",IF('Trades'!A198="","Introduzca el ID de operación",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ID: texto que empiece por A–Z, hasta 64 caracteres; sin *, ?, ~, =, &lt; ni &gt;. Ejemplo: T-001.",IF(COUNTIFS('Trades'!$A$9:$A$208,'Trades'!A198)&lt;&gt;1,"ID de operación duplicado",IF('Trades'!B198="","Indique el instrumento",IF(AND('Trades'!C198&lt;&gt;"LONG",'Trades'!C198&lt;&gt;"SHORT"),"Elija LONG o SHORT",IF(NOT(ISNUMBER('Trades'!D198)),"Introduzca una fecha y hora de apertura válidas",IF(OR('Trades'!D198&lt;1,'Trades'!D198&gt;2958465),"Introduzca una fecha y hora de apertura válidas",IF(NOT(ISNUMBER('Trades'!E198)),"Indique una cantidad inicial positiva",IF(OR('Trades'!E198&lt;=0,'Trades'!E198&gt;1000000,ROUND('Trades'!E198,8)&lt;&gt;'Trades'!E198),"Indique una cantidad inicial positiva",IF('Trades'!F198="","Indique la unidad de cantidad",IF(AND('Trades'!I198&lt;&gt;"OPEN",'Trades'!I198&lt;&gt;"CLOSED"),"Elija OPEN o CLOSED",IF(AND('Trades'!J198&lt;&gt;"NET",'Trades'!J198&lt;&gt;"GROSS"),"Elija NET o GROSS",IF(COUNTIFS('Exits'!$B$9:$B$608,'Trades'!A198,'Exits'!$G$9:$G$608,-1)&gt;0,"Revise las salidas vinculadas",IF(D198&gt;'Trades'!E198,"La cantidad cerrada supera la inicial",IF(AND('Trades'!I198="OPEN",D198='Trades'!E198),"OPEN contradice un saldo de cantidad nulo",IF('Trades'!I198="OPEN","",IF(O198=0,"Añada un cierre en Exits",IF(D198&lt;&gt;'Trades'!E198,"CLOSED requiere cerrar toda la cantidad",IF(AND('Trades'!J198="NET",NOT(ISNUMBER('Trades'!L198))),"Introduzca el neto conciliado de toda la posición",IF(AND('Trades'!J198="NET",'Trades'!K198&lt;&gt;"YES"),"Confirme que el neto abarca toda la posición",IF(IF('Trades'!J198="NET",IF('Trades'!M198="",FALSE,IF(NOT(ISNUMBER('Trades'!M198)),TRUE,OR('Trades'!M198&lt;0,'Trades'!M198&gt;1000000000,ROUND('Trades'!M198,2)&lt;&gt;'Trades'!M198))),FALSE),"Importes: hasta 2 decimales; valor absoluto de entrada ≤ 1.000.000.000.",IF(IF('Trades'!J198="NET",IF('Trades'!N198="",FALSE,IF(NOT(ISNUMBER('Trades'!N198)),TRUE,OR('Trades'!N198&lt;0,'Trades'!N198&gt;1000000000,ROUND('Trades'!N198,2)&lt;&gt;'Trades'!N198))),FALSE),"Importes: hasta 2 decimales; valor absoluto de entrada ≤ 1.000.000.000.",IF(IF('Trades'!J198="NET",IF('Trades'!O198="",FALSE,IF(NOT(ISNUMBER('Trades'!O198)),TRUE,OR(ABS('Trades'!O198)&gt;1000000000,ROUND('Trades'!O198,2)&lt;&gt;'Trades'!O198))),FALSE),"Importes: hasta 2 decimales; valor absoluto de entrada ≤ 1.000.000.000.",IF(AND('Trades'!J198="GROSS",NOT(ISNUMBER('Trades'!M198))),"Indique la comisión, incluso si es cero",IF(AND('Trades'!J198="GROSS",'Trades'!M198&lt;0),"La comisión no puede ser negativa",IF(AND('Trades'!J198="GROSS",NOT(ISNUMBER('Trades'!N198))),"Indique otros cargos, incluso si son cero",IF(AND('Trades'!J198="GROSS",'Trades'!N198&lt;0),"Los cargos no pueden ser negativos",IF(AND('Trades'!J198="GROSS",NOT(ISNUMBER('Trades'!O198))),"Indique la financiación con signo, incluido cero",IF(AND('Trades'!J198="GROSS",NOT(ISNUMBER(F198))),"Indique el P&amp;L bruto de cada salida",IF(IF('Trades'!J198="NET",OR(ABS('Trades'!L198)&gt;1000000000,ROUND('Trades'!L198,2)&lt;&gt;'Trades'!L198),FALSE),"Importes: hasta 2 decimales; valor absoluto de entrada ≤ 1.000.000.000.",IF(IF('Trades'!J198="GROSS",OR(ABS('Trades'!M198)&gt;1000000000,ABS('Trades'!N198)&gt;1000000000,ABS('Trades'!O198)&gt;1000000000,ROUND('Trades'!M198,2)&lt;&gt;'Trades'!M198,ROUND('Trades'!N198,2)&lt;&gt;'Trades'!N198,ROUND('Trades'!O198,2)&lt;&gt;'Trades'!O198),FALSE),"Importes: hasta 2 decimales; valor absoluto de entrada ≤ 1.000.000.000.",IF(AND('Trades'!G198&lt;&gt;"",OR(NOT(ISNUMBER('Trades'!G198)),'Trades'!G198&lt;=0)),"Indique un precio positivo o deje la celda vacía",IF(AND('Trades'!H198&lt;&gt;"",OR(NOT(ISNUMBER('Trades'!H198)),'Trades'!H198&lt;=0)),"Indique un precio positivo o deje la celda vacía","")))))))))))))))))))))))))))))))))))</x:f>
      </x:c>
      <x:c r="D198" s="31"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d",ROUND(SUMIFS('Exits'!$I$9:$I$608,'Exits'!$B$9:$B$608,'Trades'!A198),8)))</x:f>
      </x:c>
      <x:c r="E198" s="32"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d",IF(OR(O198=0,COUNTIFS('Exits'!$B$9:$B$608,'Trades'!A198,'Exits'!$G$9:$G$608,-1)&gt;0),"n/d",_xlfn.MAXIFS('Exits'!$C$9:$C$608,'Exits'!$B$9:$B$608,'Trades'!A198))))</x:f>
      </x:c>
      <x:c r="F198" s="30"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n/d",IF(AND(O198&gt;0,SUMIFS('Exits'!$J$9:$J$608,'Exits'!$B$9:$B$608,'Trades'!A198)=O198),ROUND(SUMIFS('Exits'!$F$9:$F$608,'Exits'!$B$9:$B$608,'Trades'!A198),2),"n/d")))</x:f>
      </x:c>
      <x:c r="G198" s="30" t="str">
        <x:f>IF(P198=0,"",IF(K198&lt;&gt;1,"n/d",IF('Trades'!J198="NET",'Trades'!L198,ROUND(F198-'Trades'!M198-'Trades'!N198+'Trades'!O198,2))))</x:f>
      </x:c>
      <x:c r="H198" s="31" t="str">
        <x:f>IF(P198=0,"",IF(N198=1,G198/'Trades'!P198,"n/d"))</x:f>
      </x:c>
      <x:c r="I198" s="33" t="str">
        <x:f>IF(P198=0,"",IF(K198&lt;&gt;1,"Posición sin completar",IF(NOT(ISNUMBER('Trades'!P198)),"Riesgo ausente o no válido: positivo, ≤ 1.000.000.000 y hasta 2 decimales.",IF(OR('Trades'!P198&lt;=0,'Trades'!P198&gt;1000000000,ROUND('Trades'!P198,2)&lt;&gt;'Trades'!P198),"Riesgo ausente o no válido: positivo, ≤ 1.000.000.000 y hasta 2 decimales.",IF(AND('Trades'!Q198&lt;&gt;"PRICE",'Trades'!Q198&lt;&gt;"ALL_IN"),"Elija PRICE o ALL_IN",IF('Trades'!Q198&lt;&gt;'Summary'!$K$4,"Otra base seleccionada","Registrado"))))))</x:f>
      </x:c>
      <x:c r="J198" s="33" t="str">
        <x:f>IF(P198=0,"",IF('Summary'!$H$6="Revise las fechas del filtro","Revise las fechas del filtro",IF(L198=1,"Incluida",IF(K198=1,"Fuera del período","No incluida"))))</x:f>
      </x:c>
      <x:c r="K198" s="29" t="n">
        <x:f>IF(P198=0,0,IF('Trades'!I198="UNSUPPORTED",4,IF(C198&lt;&gt;"",3,IF('Trades'!I198="OPEN",2,1))))</x:f>
        <x:v>0</x:v>
      </x:c>
      <x:c r="L198" s="29" t="n">
        <x:f>IF(OR(K198&lt;&gt;1,'Summary'!$H$6="Revise las fechas del filtro"),0,IF(AND(OR('Summary'!$B$6="",E198&gt;='Summary'!$B$6),OR('Summary'!$E$6="",E198&lt;'Summary'!$E$6+1)),1,0))</x:f>
        <x:v>0</x:v>
      </x:c>
      <x:c r="M198" s="29" t="n">
        <x:f>IF(AND(L198=1,N198=1,'Trades'!Q198='Summary'!$K$4),1,0)</x:f>
        <x:v>0</x:v>
      </x:c>
      <x:c r="N198" s="29" t="n">
        <x:f>IF(K198&lt;&gt;1,0,IF(NOT(ISNUMBER('Trades'!P198)),0,IF(AND('Trades'!P198&gt;0,'Trades'!P198&lt;=1000000000,ROUND('Trades'!P198,2)='Trades'!P198,OR('Trades'!Q198="PRICE",'Trades'!Q198="ALL_IN")),1,0)))</x:f>
        <x:v>0</x:v>
      </x:c>
      <x:c r="O198" s="29" t="n">
        <x:f>IF(P198=0,0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0,COUNTIFS('Exits'!$B$9:$B$608,'Trades'!A198,'Exits'!$K$9:$K$608,1)))</x:f>
        <x:v>0</x:v>
      </x:c>
      <x:c r="P198" s="29" t="n">
        <x:f>IF(COUNTA('Trades'!A198:I198,'Trades'!K198:T198)=0,0,1)</x:f>
        <x:v>0</x:v>
      </x:c>
    </x:row>
    <x:row r="199" ht="52" customHeight="1">
      <x:c r="A199" s="29" t="str">
        <x:f>IF(P199=0,"",IF('Trades'!A199="","[Trades "&amp;ROW()&amp;"]",'Trades'!A199))</x:f>
      </x:c>
      <x:c r="B199" s="33" t="str">
        <x:f>IF(K199=0,"",CHOOSE(K199,"Completa","Abierta","Incompleta / no válida","No admitida"))</x:f>
      </x:c>
      <x:c r="C199" s="33" t="str">
        <x:f>IF(P199=0,"",IF('Trades'!I199="UNSUPPORTED","No se admiten aumentos ni inversiones de posición",IF('Trades'!A199="","Introduzca el ID de operación",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ID: texto que empiece por A–Z, hasta 64 caracteres; sin *, ?, ~, =, &lt; ni &gt;. Ejemplo: T-001.",IF(COUNTIFS('Trades'!$A$9:$A$208,'Trades'!A199)&lt;&gt;1,"ID de operación duplicado",IF('Trades'!B199="","Indique el instrumento",IF(AND('Trades'!C199&lt;&gt;"LONG",'Trades'!C199&lt;&gt;"SHORT"),"Elija LONG o SHORT",IF(NOT(ISNUMBER('Trades'!D199)),"Introduzca una fecha y hora de apertura válidas",IF(OR('Trades'!D199&lt;1,'Trades'!D199&gt;2958465),"Introduzca una fecha y hora de apertura válidas",IF(NOT(ISNUMBER('Trades'!E199)),"Indique una cantidad inicial positiva",IF(OR('Trades'!E199&lt;=0,'Trades'!E199&gt;1000000,ROUND('Trades'!E199,8)&lt;&gt;'Trades'!E199),"Indique una cantidad inicial positiva",IF('Trades'!F199="","Indique la unidad de cantidad",IF(AND('Trades'!I199&lt;&gt;"OPEN",'Trades'!I199&lt;&gt;"CLOSED"),"Elija OPEN o CLOSED",IF(AND('Trades'!J199&lt;&gt;"NET",'Trades'!J199&lt;&gt;"GROSS"),"Elija NET o GROSS",IF(COUNTIFS('Exits'!$B$9:$B$608,'Trades'!A199,'Exits'!$G$9:$G$608,-1)&gt;0,"Revise las salidas vinculadas",IF(D199&gt;'Trades'!E199,"La cantidad cerrada supera la inicial",IF(AND('Trades'!I199="OPEN",D199='Trades'!E199),"OPEN contradice un saldo de cantidad nulo",IF('Trades'!I199="OPEN","",IF(O199=0,"Añada un cierre en Exits",IF(D199&lt;&gt;'Trades'!E199,"CLOSED requiere cerrar toda la cantidad",IF(AND('Trades'!J199="NET",NOT(ISNUMBER('Trades'!L199))),"Introduzca el neto conciliado de toda la posición",IF(AND('Trades'!J199="NET",'Trades'!K199&lt;&gt;"YES"),"Confirme que el neto abarca toda la posición",IF(IF('Trades'!J199="NET",IF('Trades'!M199="",FALSE,IF(NOT(ISNUMBER('Trades'!M199)),TRUE,OR('Trades'!M199&lt;0,'Trades'!M199&gt;1000000000,ROUND('Trades'!M199,2)&lt;&gt;'Trades'!M199))),FALSE),"Importes: hasta 2 decimales; valor absoluto de entrada ≤ 1.000.000.000.",IF(IF('Trades'!J199="NET",IF('Trades'!N199="",FALSE,IF(NOT(ISNUMBER('Trades'!N199)),TRUE,OR('Trades'!N199&lt;0,'Trades'!N199&gt;1000000000,ROUND('Trades'!N199,2)&lt;&gt;'Trades'!N199))),FALSE),"Importes: hasta 2 decimales; valor absoluto de entrada ≤ 1.000.000.000.",IF(IF('Trades'!J199="NET",IF('Trades'!O199="",FALSE,IF(NOT(ISNUMBER('Trades'!O199)),TRUE,OR(ABS('Trades'!O199)&gt;1000000000,ROUND('Trades'!O199,2)&lt;&gt;'Trades'!O199))),FALSE),"Importes: hasta 2 decimales; valor absoluto de entrada ≤ 1.000.000.000.",IF(AND('Trades'!J199="GROSS",NOT(ISNUMBER('Trades'!M199))),"Indique la comisión, incluso si es cero",IF(AND('Trades'!J199="GROSS",'Trades'!M199&lt;0),"La comisión no puede ser negativa",IF(AND('Trades'!J199="GROSS",NOT(ISNUMBER('Trades'!N199))),"Indique otros cargos, incluso si son cero",IF(AND('Trades'!J199="GROSS",'Trades'!N199&lt;0),"Los cargos no pueden ser negativos",IF(AND('Trades'!J199="GROSS",NOT(ISNUMBER('Trades'!O199))),"Indique la financiación con signo, incluido cero",IF(AND('Trades'!J199="GROSS",NOT(ISNUMBER(F199))),"Indique el P&amp;L bruto de cada salida",IF(IF('Trades'!J199="NET",OR(ABS('Trades'!L199)&gt;1000000000,ROUND('Trades'!L199,2)&lt;&gt;'Trades'!L199),FALSE),"Importes: hasta 2 decimales; valor absoluto de entrada ≤ 1.000.000.000.",IF(IF('Trades'!J199="GROSS",OR(ABS('Trades'!M199)&gt;1000000000,ABS('Trades'!N199)&gt;1000000000,ABS('Trades'!O199)&gt;1000000000,ROUND('Trades'!M199,2)&lt;&gt;'Trades'!M199,ROUND('Trades'!N199,2)&lt;&gt;'Trades'!N199,ROUND('Trades'!O199,2)&lt;&gt;'Trades'!O199),FALSE),"Importes: hasta 2 decimales; valor absoluto de entrada ≤ 1.000.000.000.",IF(AND('Trades'!G199&lt;&gt;"",OR(NOT(ISNUMBER('Trades'!G199)),'Trades'!G199&lt;=0)),"Indique un precio positivo o deje la celda vacía",IF(AND('Trades'!H199&lt;&gt;"",OR(NOT(ISNUMBER('Trades'!H199)),'Trades'!H199&lt;=0)),"Indique un precio positivo o deje la celda vacía","")))))))))))))))))))))))))))))))))))</x:f>
      </x:c>
      <x:c r="D199" s="31"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d",ROUND(SUMIFS('Exits'!$I$9:$I$608,'Exits'!$B$9:$B$608,'Trades'!A199),8)))</x:f>
      </x:c>
      <x:c r="E199" s="32"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d",IF(OR(O199=0,COUNTIFS('Exits'!$B$9:$B$608,'Trades'!A199,'Exits'!$G$9:$G$608,-1)&gt;0),"n/d",_xlfn.MAXIFS('Exits'!$C$9:$C$608,'Exits'!$B$9:$B$608,'Trades'!A199))))</x:f>
      </x:c>
      <x:c r="F199" s="30"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n/d",IF(AND(O199&gt;0,SUMIFS('Exits'!$J$9:$J$608,'Exits'!$B$9:$B$608,'Trades'!A199)=O199),ROUND(SUMIFS('Exits'!$F$9:$F$608,'Exits'!$B$9:$B$608,'Trades'!A199),2),"n/d")))</x:f>
      </x:c>
      <x:c r="G199" s="30" t="str">
        <x:f>IF(P199=0,"",IF(K199&lt;&gt;1,"n/d",IF('Trades'!J199="NET",'Trades'!L199,ROUND(F199-'Trades'!M199-'Trades'!N199+'Trades'!O199,2))))</x:f>
      </x:c>
      <x:c r="H199" s="31" t="str">
        <x:f>IF(P199=0,"",IF(N199=1,G199/'Trades'!P199,"n/d"))</x:f>
      </x:c>
      <x:c r="I199" s="33" t="str">
        <x:f>IF(P199=0,"",IF(K199&lt;&gt;1,"Posición sin completar",IF(NOT(ISNUMBER('Trades'!P199)),"Riesgo ausente o no válido: positivo, ≤ 1.000.000.000 y hasta 2 decimales.",IF(OR('Trades'!P199&lt;=0,'Trades'!P199&gt;1000000000,ROUND('Trades'!P199,2)&lt;&gt;'Trades'!P199),"Riesgo ausente o no válido: positivo, ≤ 1.000.000.000 y hasta 2 decimales.",IF(AND('Trades'!Q199&lt;&gt;"PRICE",'Trades'!Q199&lt;&gt;"ALL_IN"),"Elija PRICE o ALL_IN",IF('Trades'!Q199&lt;&gt;'Summary'!$K$4,"Otra base seleccionada","Registrado"))))))</x:f>
      </x:c>
      <x:c r="J199" s="33" t="str">
        <x:f>IF(P199=0,"",IF('Summary'!$H$6="Revise las fechas del filtro","Revise las fechas del filtro",IF(L199=1,"Incluida",IF(K199=1,"Fuera del período","No incluida"))))</x:f>
      </x:c>
      <x:c r="K199" s="29" t="n">
        <x:f>IF(P199=0,0,IF('Trades'!I199="UNSUPPORTED",4,IF(C199&lt;&gt;"",3,IF('Trades'!I199="OPEN",2,1))))</x:f>
        <x:v>0</x:v>
      </x:c>
      <x:c r="L199" s="29" t="n">
        <x:f>IF(OR(K199&lt;&gt;1,'Summary'!$H$6="Revise las fechas del filtro"),0,IF(AND(OR('Summary'!$B$6="",E199&gt;='Summary'!$B$6),OR('Summary'!$E$6="",E199&lt;'Summary'!$E$6+1)),1,0))</x:f>
        <x:v>0</x:v>
      </x:c>
      <x:c r="M199" s="29" t="n">
        <x:f>IF(AND(L199=1,N199=1,'Trades'!Q199='Summary'!$K$4),1,0)</x:f>
        <x:v>0</x:v>
      </x:c>
      <x:c r="N199" s="29" t="n">
        <x:f>IF(K199&lt;&gt;1,0,IF(NOT(ISNUMBER('Trades'!P199)),0,IF(AND('Trades'!P199&gt;0,'Trades'!P199&lt;=1000000000,ROUND('Trades'!P199,2)='Trades'!P199,OR('Trades'!Q199="PRICE",'Trades'!Q199="ALL_IN")),1,0)))</x:f>
        <x:v>0</x:v>
      </x:c>
      <x:c r="O199" s="29" t="n">
        <x:f>IF(P199=0,0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0,COUNTIFS('Exits'!$B$9:$B$608,'Trades'!A199,'Exits'!$K$9:$K$608,1)))</x:f>
        <x:v>0</x:v>
      </x:c>
      <x:c r="P199" s="29" t="n">
        <x:f>IF(COUNTA('Trades'!A199:I199,'Trades'!K199:T199)=0,0,1)</x:f>
        <x:v>0</x:v>
      </x:c>
    </x:row>
    <x:row r="200" ht="52" customHeight="1">
      <x:c r="A200" s="29" t="str">
        <x:f>IF(P200=0,"",IF('Trades'!A200="","[Trades "&amp;ROW()&amp;"]",'Trades'!A200))</x:f>
      </x:c>
      <x:c r="B200" s="33" t="str">
        <x:f>IF(K200=0,"",CHOOSE(K200,"Completa","Abierta","Incompleta / no válida","No admitida"))</x:f>
      </x:c>
      <x:c r="C200" s="33" t="str">
        <x:f>IF(P200=0,"",IF('Trades'!I200="UNSUPPORTED","No se admiten aumentos ni inversiones de posición",IF('Trades'!A200="","Introduzca el ID de operación",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ID: texto que empiece por A–Z, hasta 64 caracteres; sin *, ?, ~, =, &lt; ni &gt;. Ejemplo: T-001.",IF(COUNTIFS('Trades'!$A$9:$A$208,'Trades'!A200)&lt;&gt;1,"ID de operación duplicado",IF('Trades'!B200="","Indique el instrumento",IF(AND('Trades'!C200&lt;&gt;"LONG",'Trades'!C200&lt;&gt;"SHORT"),"Elija LONG o SHORT",IF(NOT(ISNUMBER('Trades'!D200)),"Introduzca una fecha y hora de apertura válidas",IF(OR('Trades'!D200&lt;1,'Trades'!D200&gt;2958465),"Introduzca una fecha y hora de apertura válidas",IF(NOT(ISNUMBER('Trades'!E200)),"Indique una cantidad inicial positiva",IF(OR('Trades'!E200&lt;=0,'Trades'!E200&gt;1000000,ROUND('Trades'!E200,8)&lt;&gt;'Trades'!E200),"Indique una cantidad inicial positiva",IF('Trades'!F200="","Indique la unidad de cantidad",IF(AND('Trades'!I200&lt;&gt;"OPEN",'Trades'!I200&lt;&gt;"CLOSED"),"Elija OPEN o CLOSED",IF(AND('Trades'!J200&lt;&gt;"NET",'Trades'!J200&lt;&gt;"GROSS"),"Elija NET o GROSS",IF(COUNTIFS('Exits'!$B$9:$B$608,'Trades'!A200,'Exits'!$G$9:$G$608,-1)&gt;0,"Revise las salidas vinculadas",IF(D200&gt;'Trades'!E200,"La cantidad cerrada supera la inicial",IF(AND('Trades'!I200="OPEN",D200='Trades'!E200),"OPEN contradice un saldo de cantidad nulo",IF('Trades'!I200="OPEN","",IF(O200=0,"Añada un cierre en Exits",IF(D200&lt;&gt;'Trades'!E200,"CLOSED requiere cerrar toda la cantidad",IF(AND('Trades'!J200="NET",NOT(ISNUMBER('Trades'!L200))),"Introduzca el neto conciliado de toda la posición",IF(AND('Trades'!J200="NET",'Trades'!K200&lt;&gt;"YES"),"Confirme que el neto abarca toda la posición",IF(IF('Trades'!J200="NET",IF('Trades'!M200="",FALSE,IF(NOT(ISNUMBER('Trades'!M200)),TRUE,OR('Trades'!M200&lt;0,'Trades'!M200&gt;1000000000,ROUND('Trades'!M200,2)&lt;&gt;'Trades'!M200))),FALSE),"Importes: hasta 2 decimales; valor absoluto de entrada ≤ 1.000.000.000.",IF(IF('Trades'!J200="NET",IF('Trades'!N200="",FALSE,IF(NOT(ISNUMBER('Trades'!N200)),TRUE,OR('Trades'!N200&lt;0,'Trades'!N200&gt;1000000000,ROUND('Trades'!N200,2)&lt;&gt;'Trades'!N200))),FALSE),"Importes: hasta 2 decimales; valor absoluto de entrada ≤ 1.000.000.000.",IF(IF('Trades'!J200="NET",IF('Trades'!O200="",FALSE,IF(NOT(ISNUMBER('Trades'!O200)),TRUE,OR(ABS('Trades'!O200)&gt;1000000000,ROUND('Trades'!O200,2)&lt;&gt;'Trades'!O200))),FALSE),"Importes: hasta 2 decimales; valor absoluto de entrada ≤ 1.000.000.000.",IF(AND('Trades'!J200="GROSS",NOT(ISNUMBER('Trades'!M200))),"Indique la comisión, incluso si es cero",IF(AND('Trades'!J200="GROSS",'Trades'!M200&lt;0),"La comisión no puede ser negativa",IF(AND('Trades'!J200="GROSS",NOT(ISNUMBER('Trades'!N200))),"Indique otros cargos, incluso si son cero",IF(AND('Trades'!J200="GROSS",'Trades'!N200&lt;0),"Los cargos no pueden ser negativos",IF(AND('Trades'!J200="GROSS",NOT(ISNUMBER('Trades'!O200))),"Indique la financiación con signo, incluido cero",IF(AND('Trades'!J200="GROSS",NOT(ISNUMBER(F200))),"Indique el P&amp;L bruto de cada salida",IF(IF('Trades'!J200="NET",OR(ABS('Trades'!L200)&gt;1000000000,ROUND('Trades'!L200,2)&lt;&gt;'Trades'!L200),FALSE),"Importes: hasta 2 decimales; valor absoluto de entrada ≤ 1.000.000.000.",IF(IF('Trades'!J200="GROSS",OR(ABS('Trades'!M200)&gt;1000000000,ABS('Trades'!N200)&gt;1000000000,ABS('Trades'!O200)&gt;1000000000,ROUND('Trades'!M200,2)&lt;&gt;'Trades'!M200,ROUND('Trades'!N200,2)&lt;&gt;'Trades'!N200,ROUND('Trades'!O200,2)&lt;&gt;'Trades'!O200),FALSE),"Importes: hasta 2 decimales; valor absoluto de entrada ≤ 1.000.000.000.",IF(AND('Trades'!G200&lt;&gt;"",OR(NOT(ISNUMBER('Trades'!G200)),'Trades'!G200&lt;=0)),"Indique un precio positivo o deje la celda vacía",IF(AND('Trades'!H200&lt;&gt;"",OR(NOT(ISNUMBER('Trades'!H200)),'Trades'!H200&lt;=0)),"Indique un precio positivo o deje la celda vacía","")))))))))))))))))))))))))))))))))))</x:f>
      </x:c>
      <x:c r="D200" s="31"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d",ROUND(SUMIFS('Exits'!$I$9:$I$608,'Exits'!$B$9:$B$608,'Trades'!A200),8)))</x:f>
      </x:c>
      <x:c r="E200" s="32"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d",IF(OR(O200=0,COUNTIFS('Exits'!$B$9:$B$608,'Trades'!A200,'Exits'!$G$9:$G$608,-1)&gt;0),"n/d",_xlfn.MAXIFS('Exits'!$C$9:$C$608,'Exits'!$B$9:$B$608,'Trades'!A200))))</x:f>
      </x:c>
      <x:c r="F200" s="30"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n/d",IF(AND(O200&gt;0,SUMIFS('Exits'!$J$9:$J$608,'Exits'!$B$9:$B$608,'Trades'!A200)=O200),ROUND(SUMIFS('Exits'!$F$9:$F$608,'Exits'!$B$9:$B$608,'Trades'!A200),2),"n/d")))</x:f>
      </x:c>
      <x:c r="G200" s="30" t="str">
        <x:f>IF(P200=0,"",IF(K200&lt;&gt;1,"n/d",IF('Trades'!J200="NET",'Trades'!L200,ROUND(F200-'Trades'!M200-'Trades'!N200+'Trades'!O200,2))))</x:f>
      </x:c>
      <x:c r="H200" s="31" t="str">
        <x:f>IF(P200=0,"",IF(N200=1,G200/'Trades'!P200,"n/d"))</x:f>
      </x:c>
      <x:c r="I200" s="33" t="str">
        <x:f>IF(P200=0,"",IF(K200&lt;&gt;1,"Posición sin completar",IF(NOT(ISNUMBER('Trades'!P200)),"Riesgo ausente o no válido: positivo, ≤ 1.000.000.000 y hasta 2 decimales.",IF(OR('Trades'!P200&lt;=0,'Trades'!P200&gt;1000000000,ROUND('Trades'!P200,2)&lt;&gt;'Trades'!P200),"Riesgo ausente o no válido: positivo, ≤ 1.000.000.000 y hasta 2 decimales.",IF(AND('Trades'!Q200&lt;&gt;"PRICE",'Trades'!Q200&lt;&gt;"ALL_IN"),"Elija PRICE o ALL_IN",IF('Trades'!Q200&lt;&gt;'Summary'!$K$4,"Otra base seleccionada","Registrado"))))))</x:f>
      </x:c>
      <x:c r="J200" s="33" t="str">
        <x:f>IF(P200=0,"",IF('Summary'!$H$6="Revise las fechas del filtro","Revise las fechas del filtro",IF(L200=1,"Incluida",IF(K200=1,"Fuera del período","No incluida"))))</x:f>
      </x:c>
      <x:c r="K200" s="29" t="n">
        <x:f>IF(P200=0,0,IF('Trades'!I200="UNSUPPORTED",4,IF(C200&lt;&gt;"",3,IF('Trades'!I200="OPEN",2,1))))</x:f>
        <x:v>0</x:v>
      </x:c>
      <x:c r="L200" s="29" t="n">
        <x:f>IF(OR(K200&lt;&gt;1,'Summary'!$H$6="Revise las fechas del filtro"),0,IF(AND(OR('Summary'!$B$6="",E200&gt;='Summary'!$B$6),OR('Summary'!$E$6="",E200&lt;'Summary'!$E$6+1)),1,0))</x:f>
        <x:v>0</x:v>
      </x:c>
      <x:c r="M200" s="29" t="n">
        <x:f>IF(AND(L200=1,N200=1,'Trades'!Q200='Summary'!$K$4),1,0)</x:f>
        <x:v>0</x:v>
      </x:c>
      <x:c r="N200" s="29" t="n">
        <x:f>IF(K200&lt;&gt;1,0,IF(NOT(ISNUMBER('Trades'!P200)),0,IF(AND('Trades'!P200&gt;0,'Trades'!P200&lt;=1000000000,ROUND('Trades'!P200,2)='Trades'!P200,OR('Trades'!Q200="PRICE",'Trades'!Q200="ALL_IN")),1,0)))</x:f>
        <x:v>0</x:v>
      </x:c>
      <x:c r="O200" s="29" t="n">
        <x:f>IF(P200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0,COUNTIFS('Exits'!$B$9:$B$608,'Trades'!A200,'Exits'!$K$9:$K$608,1)))</x:f>
        <x:v>0</x:v>
      </x:c>
      <x:c r="P200" s="29" t="n">
        <x:f>IF(COUNTA('Trades'!A200:I200,'Trades'!K200:T200)=0,0,1)</x:f>
        <x:v>0</x:v>
      </x:c>
    </x:row>
    <x:row r="201" ht="52" customHeight="1">
      <x:c r="A201" s="29" t="str">
        <x:f>IF(P201=0,"",IF('Trades'!A201="","[Trades "&amp;ROW()&amp;"]",'Trades'!A201))</x:f>
      </x:c>
      <x:c r="B201" s="33" t="str">
        <x:f>IF(K201=0,"",CHOOSE(K201,"Completa","Abierta","Incompleta / no válida","No admitida"))</x:f>
      </x:c>
      <x:c r="C201" s="33" t="str">
        <x:f>IF(P201=0,"",IF('Trades'!I201="UNSUPPORTED","No se admiten aumentos ni inversiones de posición",IF('Trades'!A201="","Introduzca el ID de operación",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ID: texto que empiece por A–Z, hasta 64 caracteres; sin *, ?, ~, =, &lt; ni &gt;. Ejemplo: T-001.",IF(COUNTIFS('Trades'!$A$9:$A$208,'Trades'!A201)&lt;&gt;1,"ID de operación duplicado",IF('Trades'!B201="","Indique el instrumento",IF(AND('Trades'!C201&lt;&gt;"LONG",'Trades'!C201&lt;&gt;"SHORT"),"Elija LONG o SHORT",IF(NOT(ISNUMBER('Trades'!D201)),"Introduzca una fecha y hora de apertura válidas",IF(OR('Trades'!D201&lt;1,'Trades'!D201&gt;2958465),"Introduzca una fecha y hora de apertura válidas",IF(NOT(ISNUMBER('Trades'!E201)),"Indique una cantidad inicial positiva",IF(OR('Trades'!E201&lt;=0,'Trades'!E201&gt;1000000,ROUND('Trades'!E201,8)&lt;&gt;'Trades'!E201),"Indique una cantidad inicial positiva",IF('Trades'!F201="","Indique la unidad de cantidad",IF(AND('Trades'!I201&lt;&gt;"OPEN",'Trades'!I201&lt;&gt;"CLOSED"),"Elija OPEN o CLOSED",IF(AND('Trades'!J201&lt;&gt;"NET",'Trades'!J201&lt;&gt;"GROSS"),"Elija NET o GROSS",IF(COUNTIFS('Exits'!$B$9:$B$608,'Trades'!A201,'Exits'!$G$9:$G$608,-1)&gt;0,"Revise las salidas vinculadas",IF(D201&gt;'Trades'!E201,"La cantidad cerrada supera la inicial",IF(AND('Trades'!I201="OPEN",D201='Trades'!E201),"OPEN contradice un saldo de cantidad nulo",IF('Trades'!I201="OPEN","",IF(O201=0,"Añada un cierre en Exits",IF(D201&lt;&gt;'Trades'!E201,"CLOSED requiere cerrar toda la cantidad",IF(AND('Trades'!J201="NET",NOT(ISNUMBER('Trades'!L201))),"Introduzca el neto conciliado de toda la posición",IF(AND('Trades'!J201="NET",'Trades'!K201&lt;&gt;"YES"),"Confirme que el neto abarca toda la posición",IF(IF('Trades'!J201="NET",IF('Trades'!M201="",FALSE,IF(NOT(ISNUMBER('Trades'!M201)),TRUE,OR('Trades'!M201&lt;0,'Trades'!M201&gt;1000000000,ROUND('Trades'!M201,2)&lt;&gt;'Trades'!M201))),FALSE),"Importes: hasta 2 decimales; valor absoluto de entrada ≤ 1.000.000.000.",IF(IF('Trades'!J201="NET",IF('Trades'!N201="",FALSE,IF(NOT(ISNUMBER('Trades'!N201)),TRUE,OR('Trades'!N201&lt;0,'Trades'!N201&gt;1000000000,ROUND('Trades'!N201,2)&lt;&gt;'Trades'!N201))),FALSE),"Importes: hasta 2 decimales; valor absoluto de entrada ≤ 1.000.000.000.",IF(IF('Trades'!J201="NET",IF('Trades'!O201="",FALSE,IF(NOT(ISNUMBER('Trades'!O201)),TRUE,OR(ABS('Trades'!O201)&gt;1000000000,ROUND('Trades'!O201,2)&lt;&gt;'Trades'!O201))),FALSE),"Importes: hasta 2 decimales; valor absoluto de entrada ≤ 1.000.000.000.",IF(AND('Trades'!J201="GROSS",NOT(ISNUMBER('Trades'!M201))),"Indique la comisión, incluso si es cero",IF(AND('Trades'!J201="GROSS",'Trades'!M201&lt;0),"La comisión no puede ser negativa",IF(AND('Trades'!J201="GROSS",NOT(ISNUMBER('Trades'!N201))),"Indique otros cargos, incluso si son cero",IF(AND('Trades'!J201="GROSS",'Trades'!N201&lt;0),"Los cargos no pueden ser negativos",IF(AND('Trades'!J201="GROSS",NOT(ISNUMBER('Trades'!O201))),"Indique la financiación con signo, incluido cero",IF(AND('Trades'!J201="GROSS",NOT(ISNUMBER(F201))),"Indique el P&amp;L bruto de cada salida",IF(IF('Trades'!J201="NET",OR(ABS('Trades'!L201)&gt;1000000000,ROUND('Trades'!L201,2)&lt;&gt;'Trades'!L201),FALSE),"Importes: hasta 2 decimales; valor absoluto de entrada ≤ 1.000.000.000.",IF(IF('Trades'!J201="GROSS",OR(ABS('Trades'!M201)&gt;1000000000,ABS('Trades'!N201)&gt;1000000000,ABS('Trades'!O201)&gt;1000000000,ROUND('Trades'!M201,2)&lt;&gt;'Trades'!M201,ROUND('Trades'!N201,2)&lt;&gt;'Trades'!N201,ROUND('Trades'!O201,2)&lt;&gt;'Trades'!O201),FALSE),"Importes: hasta 2 decimales; valor absoluto de entrada ≤ 1.000.000.000.",IF(AND('Trades'!G201&lt;&gt;"",OR(NOT(ISNUMBER('Trades'!G201)),'Trades'!G201&lt;=0)),"Indique un precio positivo o deje la celda vacía",IF(AND('Trades'!H201&lt;&gt;"",OR(NOT(ISNUMBER('Trades'!H201)),'Trades'!H201&lt;=0)),"Indique un precio positivo o deje la celda vacía","")))))))))))))))))))))))))))))))))))</x:f>
      </x:c>
      <x:c r="D201" s="31"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d",ROUND(SUMIFS('Exits'!$I$9:$I$608,'Exits'!$B$9:$B$608,'Trades'!A201),8)))</x:f>
      </x:c>
      <x:c r="E201" s="32"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d",IF(OR(O201=0,COUNTIFS('Exits'!$B$9:$B$608,'Trades'!A201,'Exits'!$G$9:$G$608,-1)&gt;0),"n/d",_xlfn.MAXIFS('Exits'!$C$9:$C$608,'Exits'!$B$9:$B$608,'Trades'!A201))))</x:f>
      </x:c>
      <x:c r="F201" s="30"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n/d",IF(AND(O201&gt;0,SUMIFS('Exits'!$J$9:$J$608,'Exits'!$B$9:$B$608,'Trades'!A201)=O201),ROUND(SUMIFS('Exits'!$F$9:$F$608,'Exits'!$B$9:$B$608,'Trades'!A201),2),"n/d")))</x:f>
      </x:c>
      <x:c r="G201" s="30" t="str">
        <x:f>IF(P201=0,"",IF(K201&lt;&gt;1,"n/d",IF('Trades'!J201="NET",'Trades'!L201,ROUND(F201-'Trades'!M201-'Trades'!N201+'Trades'!O201,2))))</x:f>
      </x:c>
      <x:c r="H201" s="31" t="str">
        <x:f>IF(P201=0,"",IF(N201=1,G201/'Trades'!P201,"n/d"))</x:f>
      </x:c>
      <x:c r="I201" s="33" t="str">
        <x:f>IF(P201=0,"",IF(K201&lt;&gt;1,"Posición sin completar",IF(NOT(ISNUMBER('Trades'!P201)),"Riesgo ausente o no válido: positivo, ≤ 1.000.000.000 y hasta 2 decimales.",IF(OR('Trades'!P201&lt;=0,'Trades'!P201&gt;1000000000,ROUND('Trades'!P201,2)&lt;&gt;'Trades'!P201),"Riesgo ausente o no válido: positivo, ≤ 1.000.000.000 y hasta 2 decimales.",IF(AND('Trades'!Q201&lt;&gt;"PRICE",'Trades'!Q201&lt;&gt;"ALL_IN"),"Elija PRICE o ALL_IN",IF('Trades'!Q201&lt;&gt;'Summary'!$K$4,"Otra base seleccionada","Registrado"))))))</x:f>
      </x:c>
      <x:c r="J201" s="33" t="str">
        <x:f>IF(P201=0,"",IF('Summary'!$H$6="Revise las fechas del filtro","Revise las fechas del filtro",IF(L201=1,"Incluida",IF(K201=1,"Fuera del período","No incluida"))))</x:f>
      </x:c>
      <x:c r="K201" s="29" t="n">
        <x:f>IF(P201=0,0,IF('Trades'!I201="UNSUPPORTED",4,IF(C201&lt;&gt;"",3,IF('Trades'!I201="OPEN",2,1))))</x:f>
        <x:v>0</x:v>
      </x:c>
      <x:c r="L201" s="29" t="n">
        <x:f>IF(OR(K201&lt;&gt;1,'Summary'!$H$6="Revise las fechas del filtro"),0,IF(AND(OR('Summary'!$B$6="",E201&gt;='Summary'!$B$6),OR('Summary'!$E$6="",E201&lt;'Summary'!$E$6+1)),1,0))</x:f>
        <x:v>0</x:v>
      </x:c>
      <x:c r="M201" s="29" t="n">
        <x:f>IF(AND(L201=1,N201=1,'Trades'!Q201='Summary'!$K$4),1,0)</x:f>
        <x:v>0</x:v>
      </x:c>
      <x:c r="N201" s="29" t="n">
        <x:f>IF(K201&lt;&gt;1,0,IF(NOT(ISNUMBER('Trades'!P201)),0,IF(AND('Trades'!P201&gt;0,'Trades'!P201&lt;=1000000000,ROUND('Trades'!P201,2)='Trades'!P201,OR('Trades'!Q201="PRICE",'Trades'!Q201="ALL_IN")),1,0)))</x:f>
        <x:v>0</x:v>
      </x:c>
      <x:c r="O201" s="29" t="n">
        <x:f>IF(P201=0,0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0,COUNTIFS('Exits'!$B$9:$B$608,'Trades'!A201,'Exits'!$K$9:$K$608,1)))</x:f>
        <x:v>0</x:v>
      </x:c>
      <x:c r="P201" s="29" t="n">
        <x:f>IF(COUNTA('Trades'!A201:I201,'Trades'!K201:T201)=0,0,1)</x:f>
        <x:v>0</x:v>
      </x:c>
    </x:row>
    <x:row r="202" ht="52" customHeight="1">
      <x:c r="A202" s="29" t="str">
        <x:f>IF(P202=0,"",IF('Trades'!A202="","[Trades "&amp;ROW()&amp;"]",'Trades'!A202))</x:f>
      </x:c>
      <x:c r="B202" s="33" t="str">
        <x:f>IF(K202=0,"",CHOOSE(K202,"Completa","Abierta","Incompleta / no válida","No admitida"))</x:f>
      </x:c>
      <x:c r="C202" s="33" t="str">
        <x:f>IF(P202=0,"",IF('Trades'!I202="UNSUPPORTED","No se admiten aumentos ni inversiones de posición",IF('Trades'!A202="","Introduzca el ID de operación",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ID: texto que empiece por A–Z, hasta 64 caracteres; sin *, ?, ~, =, &lt; ni &gt;. Ejemplo: T-001.",IF(COUNTIFS('Trades'!$A$9:$A$208,'Trades'!A202)&lt;&gt;1,"ID de operación duplicado",IF('Trades'!B202="","Indique el instrumento",IF(AND('Trades'!C202&lt;&gt;"LONG",'Trades'!C202&lt;&gt;"SHORT"),"Elija LONG o SHORT",IF(NOT(ISNUMBER('Trades'!D202)),"Introduzca una fecha y hora de apertura válidas",IF(OR('Trades'!D202&lt;1,'Trades'!D202&gt;2958465),"Introduzca una fecha y hora de apertura válidas",IF(NOT(ISNUMBER('Trades'!E202)),"Indique una cantidad inicial positiva",IF(OR('Trades'!E202&lt;=0,'Trades'!E202&gt;1000000,ROUND('Trades'!E202,8)&lt;&gt;'Trades'!E202),"Indique una cantidad inicial positiva",IF('Trades'!F202="","Indique la unidad de cantidad",IF(AND('Trades'!I202&lt;&gt;"OPEN",'Trades'!I202&lt;&gt;"CLOSED"),"Elija OPEN o CLOSED",IF(AND('Trades'!J202&lt;&gt;"NET",'Trades'!J202&lt;&gt;"GROSS"),"Elija NET o GROSS",IF(COUNTIFS('Exits'!$B$9:$B$608,'Trades'!A202,'Exits'!$G$9:$G$608,-1)&gt;0,"Revise las salidas vinculadas",IF(D202&gt;'Trades'!E202,"La cantidad cerrada supera la inicial",IF(AND('Trades'!I202="OPEN",D202='Trades'!E202),"OPEN contradice un saldo de cantidad nulo",IF('Trades'!I202="OPEN","",IF(O202=0,"Añada un cierre en Exits",IF(D202&lt;&gt;'Trades'!E202,"CLOSED requiere cerrar toda la cantidad",IF(AND('Trades'!J202="NET",NOT(ISNUMBER('Trades'!L202))),"Introduzca el neto conciliado de toda la posición",IF(AND('Trades'!J202="NET",'Trades'!K202&lt;&gt;"YES"),"Confirme que el neto abarca toda la posición",IF(IF('Trades'!J202="NET",IF('Trades'!M202="",FALSE,IF(NOT(ISNUMBER('Trades'!M202)),TRUE,OR('Trades'!M202&lt;0,'Trades'!M202&gt;1000000000,ROUND('Trades'!M202,2)&lt;&gt;'Trades'!M202))),FALSE),"Importes: hasta 2 decimales; valor absoluto de entrada ≤ 1.000.000.000.",IF(IF('Trades'!J202="NET",IF('Trades'!N202="",FALSE,IF(NOT(ISNUMBER('Trades'!N202)),TRUE,OR('Trades'!N202&lt;0,'Trades'!N202&gt;1000000000,ROUND('Trades'!N202,2)&lt;&gt;'Trades'!N202))),FALSE),"Importes: hasta 2 decimales; valor absoluto de entrada ≤ 1.000.000.000.",IF(IF('Trades'!J202="NET",IF('Trades'!O202="",FALSE,IF(NOT(ISNUMBER('Trades'!O202)),TRUE,OR(ABS('Trades'!O202)&gt;1000000000,ROUND('Trades'!O202,2)&lt;&gt;'Trades'!O202))),FALSE),"Importes: hasta 2 decimales; valor absoluto de entrada ≤ 1.000.000.000.",IF(AND('Trades'!J202="GROSS",NOT(ISNUMBER('Trades'!M202))),"Indique la comisión, incluso si es cero",IF(AND('Trades'!J202="GROSS",'Trades'!M202&lt;0),"La comisión no puede ser negativa",IF(AND('Trades'!J202="GROSS",NOT(ISNUMBER('Trades'!N202))),"Indique otros cargos, incluso si son cero",IF(AND('Trades'!J202="GROSS",'Trades'!N202&lt;0),"Los cargos no pueden ser negativos",IF(AND('Trades'!J202="GROSS",NOT(ISNUMBER('Trades'!O202))),"Indique la financiación con signo, incluido cero",IF(AND('Trades'!J202="GROSS",NOT(ISNUMBER(F202))),"Indique el P&amp;L bruto de cada salida",IF(IF('Trades'!J202="NET",OR(ABS('Trades'!L202)&gt;1000000000,ROUND('Trades'!L202,2)&lt;&gt;'Trades'!L202),FALSE),"Importes: hasta 2 decimales; valor absoluto de entrada ≤ 1.000.000.000.",IF(IF('Trades'!J202="GROSS",OR(ABS('Trades'!M202)&gt;1000000000,ABS('Trades'!N202)&gt;1000000000,ABS('Trades'!O202)&gt;1000000000,ROUND('Trades'!M202,2)&lt;&gt;'Trades'!M202,ROUND('Trades'!N202,2)&lt;&gt;'Trades'!N202,ROUND('Trades'!O202,2)&lt;&gt;'Trades'!O202),FALSE),"Importes: hasta 2 decimales; valor absoluto de entrada ≤ 1.000.000.000.",IF(AND('Trades'!G202&lt;&gt;"",OR(NOT(ISNUMBER('Trades'!G202)),'Trades'!G202&lt;=0)),"Indique un precio positivo o deje la celda vacía",IF(AND('Trades'!H202&lt;&gt;"",OR(NOT(ISNUMBER('Trades'!H202)),'Trades'!H202&lt;=0)),"Indique un precio positivo o deje la celda vacía","")))))))))))))))))))))))))))))))))))</x:f>
      </x:c>
      <x:c r="D202" s="31"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d",ROUND(SUMIFS('Exits'!$I$9:$I$608,'Exits'!$B$9:$B$608,'Trades'!A202),8)))</x:f>
      </x:c>
      <x:c r="E202" s="32"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d",IF(OR(O202=0,COUNTIFS('Exits'!$B$9:$B$608,'Trades'!A202,'Exits'!$G$9:$G$608,-1)&gt;0),"n/d",_xlfn.MAXIFS('Exits'!$C$9:$C$608,'Exits'!$B$9:$B$608,'Trades'!A202))))</x:f>
      </x:c>
      <x:c r="F202" s="30"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n/d",IF(AND(O202&gt;0,SUMIFS('Exits'!$J$9:$J$608,'Exits'!$B$9:$B$608,'Trades'!A202)=O202),ROUND(SUMIFS('Exits'!$F$9:$F$608,'Exits'!$B$9:$B$608,'Trades'!A202),2),"n/d")))</x:f>
      </x:c>
      <x:c r="G202" s="30" t="str">
        <x:f>IF(P202=0,"",IF(K202&lt;&gt;1,"n/d",IF('Trades'!J202="NET",'Trades'!L202,ROUND(F202-'Trades'!M202-'Trades'!N202+'Trades'!O202,2))))</x:f>
      </x:c>
      <x:c r="H202" s="31" t="str">
        <x:f>IF(P202=0,"",IF(N202=1,G202/'Trades'!P202,"n/d"))</x:f>
      </x:c>
      <x:c r="I202" s="33" t="str">
        <x:f>IF(P202=0,"",IF(K202&lt;&gt;1,"Posición sin completar",IF(NOT(ISNUMBER('Trades'!P202)),"Riesgo ausente o no válido: positivo, ≤ 1.000.000.000 y hasta 2 decimales.",IF(OR('Trades'!P202&lt;=0,'Trades'!P202&gt;1000000000,ROUND('Trades'!P202,2)&lt;&gt;'Trades'!P202),"Riesgo ausente o no válido: positivo, ≤ 1.000.000.000 y hasta 2 decimales.",IF(AND('Trades'!Q202&lt;&gt;"PRICE",'Trades'!Q202&lt;&gt;"ALL_IN"),"Elija PRICE o ALL_IN",IF('Trades'!Q202&lt;&gt;'Summary'!$K$4,"Otra base seleccionada","Registrado"))))))</x:f>
      </x:c>
      <x:c r="J202" s="33" t="str">
        <x:f>IF(P202=0,"",IF('Summary'!$H$6="Revise las fechas del filtro","Revise las fechas del filtro",IF(L202=1,"Incluida",IF(K202=1,"Fuera del período","No incluida"))))</x:f>
      </x:c>
      <x:c r="K202" s="29" t="n">
        <x:f>IF(P202=0,0,IF('Trades'!I202="UNSUPPORTED",4,IF(C202&lt;&gt;"",3,IF('Trades'!I202="OPEN",2,1))))</x:f>
        <x:v>0</x:v>
      </x:c>
      <x:c r="L202" s="29" t="n">
        <x:f>IF(OR(K202&lt;&gt;1,'Summary'!$H$6="Revise las fechas del filtro"),0,IF(AND(OR('Summary'!$B$6="",E202&gt;='Summary'!$B$6),OR('Summary'!$E$6="",E202&lt;'Summary'!$E$6+1)),1,0))</x:f>
        <x:v>0</x:v>
      </x:c>
      <x:c r="M202" s="29" t="n">
        <x:f>IF(AND(L202=1,N202=1,'Trades'!Q202='Summary'!$K$4),1,0)</x:f>
        <x:v>0</x:v>
      </x:c>
      <x:c r="N202" s="29" t="n">
        <x:f>IF(K202&lt;&gt;1,0,IF(NOT(ISNUMBER('Trades'!P202)),0,IF(AND('Trades'!P202&gt;0,'Trades'!P202&lt;=1000000000,ROUND('Trades'!P202,2)='Trades'!P202,OR('Trades'!Q202="PRICE",'Trades'!Q202="ALL_IN")),1,0)))</x:f>
        <x:v>0</x:v>
      </x:c>
      <x:c r="O202" s="29" t="n">
        <x:f>IF(P202=0,0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0,COUNTIFS('Exits'!$B$9:$B$608,'Trades'!A202,'Exits'!$K$9:$K$608,1)))</x:f>
        <x:v>0</x:v>
      </x:c>
      <x:c r="P202" s="29" t="n">
        <x:f>IF(COUNTA('Trades'!A202:I202,'Trades'!K202:T202)=0,0,1)</x:f>
        <x:v>0</x:v>
      </x:c>
    </x:row>
    <x:row r="203" ht="52" customHeight="1">
      <x:c r="A203" s="29" t="str">
        <x:f>IF(P203=0,"",IF('Trades'!A203="","[Trades "&amp;ROW()&amp;"]",'Trades'!A203))</x:f>
      </x:c>
      <x:c r="B203" s="33" t="str">
        <x:f>IF(K203=0,"",CHOOSE(K203,"Completa","Abierta","Incompleta / no válida","No admitida"))</x:f>
      </x:c>
      <x:c r="C203" s="33" t="str">
        <x:f>IF(P203=0,"",IF('Trades'!I203="UNSUPPORTED","No se admiten aumentos ni inversiones de posición",IF('Trades'!A203="","Introduzca el ID de operación",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ID: texto que empiece por A–Z, hasta 64 caracteres; sin *, ?, ~, =, &lt; ni &gt;. Ejemplo: T-001.",IF(COUNTIFS('Trades'!$A$9:$A$208,'Trades'!A203)&lt;&gt;1,"ID de operación duplicado",IF('Trades'!B203="","Indique el instrumento",IF(AND('Trades'!C203&lt;&gt;"LONG",'Trades'!C203&lt;&gt;"SHORT"),"Elija LONG o SHORT",IF(NOT(ISNUMBER('Trades'!D203)),"Introduzca una fecha y hora de apertura válidas",IF(OR('Trades'!D203&lt;1,'Trades'!D203&gt;2958465),"Introduzca una fecha y hora de apertura válidas",IF(NOT(ISNUMBER('Trades'!E203)),"Indique una cantidad inicial positiva",IF(OR('Trades'!E203&lt;=0,'Trades'!E203&gt;1000000,ROUND('Trades'!E203,8)&lt;&gt;'Trades'!E203),"Indique una cantidad inicial positiva",IF('Trades'!F203="","Indique la unidad de cantidad",IF(AND('Trades'!I203&lt;&gt;"OPEN",'Trades'!I203&lt;&gt;"CLOSED"),"Elija OPEN o CLOSED",IF(AND('Trades'!J203&lt;&gt;"NET",'Trades'!J203&lt;&gt;"GROSS"),"Elija NET o GROSS",IF(COUNTIFS('Exits'!$B$9:$B$608,'Trades'!A203,'Exits'!$G$9:$G$608,-1)&gt;0,"Revise las salidas vinculadas",IF(D203&gt;'Trades'!E203,"La cantidad cerrada supera la inicial",IF(AND('Trades'!I203="OPEN",D203='Trades'!E203),"OPEN contradice un saldo de cantidad nulo",IF('Trades'!I203="OPEN","",IF(O203=0,"Añada un cierre en Exits",IF(D203&lt;&gt;'Trades'!E203,"CLOSED requiere cerrar toda la cantidad",IF(AND('Trades'!J203="NET",NOT(ISNUMBER('Trades'!L203))),"Introduzca el neto conciliado de toda la posición",IF(AND('Trades'!J203="NET",'Trades'!K203&lt;&gt;"YES"),"Confirme que el neto abarca toda la posición",IF(IF('Trades'!J203="NET",IF('Trades'!M203="",FALSE,IF(NOT(ISNUMBER('Trades'!M203)),TRUE,OR('Trades'!M203&lt;0,'Trades'!M203&gt;1000000000,ROUND('Trades'!M203,2)&lt;&gt;'Trades'!M203))),FALSE),"Importes: hasta 2 decimales; valor absoluto de entrada ≤ 1.000.000.000.",IF(IF('Trades'!J203="NET",IF('Trades'!N203="",FALSE,IF(NOT(ISNUMBER('Trades'!N203)),TRUE,OR('Trades'!N203&lt;0,'Trades'!N203&gt;1000000000,ROUND('Trades'!N203,2)&lt;&gt;'Trades'!N203))),FALSE),"Importes: hasta 2 decimales; valor absoluto de entrada ≤ 1.000.000.000.",IF(IF('Trades'!J203="NET",IF('Trades'!O203="",FALSE,IF(NOT(ISNUMBER('Trades'!O203)),TRUE,OR(ABS('Trades'!O203)&gt;1000000000,ROUND('Trades'!O203,2)&lt;&gt;'Trades'!O203))),FALSE),"Importes: hasta 2 decimales; valor absoluto de entrada ≤ 1.000.000.000.",IF(AND('Trades'!J203="GROSS",NOT(ISNUMBER('Trades'!M203))),"Indique la comisión, incluso si es cero",IF(AND('Trades'!J203="GROSS",'Trades'!M203&lt;0),"La comisión no puede ser negativa",IF(AND('Trades'!J203="GROSS",NOT(ISNUMBER('Trades'!N203))),"Indique otros cargos, incluso si son cero",IF(AND('Trades'!J203="GROSS",'Trades'!N203&lt;0),"Los cargos no pueden ser negativos",IF(AND('Trades'!J203="GROSS",NOT(ISNUMBER('Trades'!O203))),"Indique la financiación con signo, incluido cero",IF(AND('Trades'!J203="GROSS",NOT(ISNUMBER(F203))),"Indique el P&amp;L bruto de cada salida",IF(IF('Trades'!J203="NET",OR(ABS('Trades'!L203)&gt;1000000000,ROUND('Trades'!L203,2)&lt;&gt;'Trades'!L203),FALSE),"Importes: hasta 2 decimales; valor absoluto de entrada ≤ 1.000.000.000.",IF(IF('Trades'!J203="GROSS",OR(ABS('Trades'!M203)&gt;1000000000,ABS('Trades'!N203)&gt;1000000000,ABS('Trades'!O203)&gt;1000000000,ROUND('Trades'!M203,2)&lt;&gt;'Trades'!M203,ROUND('Trades'!N203,2)&lt;&gt;'Trades'!N203,ROUND('Trades'!O203,2)&lt;&gt;'Trades'!O203),FALSE),"Importes: hasta 2 decimales; valor absoluto de entrada ≤ 1.000.000.000.",IF(AND('Trades'!G203&lt;&gt;"",OR(NOT(ISNUMBER('Trades'!G203)),'Trades'!G203&lt;=0)),"Indique un precio positivo o deje la celda vacía",IF(AND('Trades'!H203&lt;&gt;"",OR(NOT(ISNUMBER('Trades'!H203)),'Trades'!H203&lt;=0)),"Indique un precio positivo o deje la celda vacía","")))))))))))))))))))))))))))))))))))</x:f>
      </x:c>
      <x:c r="D203" s="31"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d",ROUND(SUMIFS('Exits'!$I$9:$I$608,'Exits'!$B$9:$B$608,'Trades'!A203),8)))</x:f>
      </x:c>
      <x:c r="E203" s="32"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d",IF(OR(O203=0,COUNTIFS('Exits'!$B$9:$B$608,'Trades'!A203,'Exits'!$G$9:$G$608,-1)&gt;0),"n/d",_xlfn.MAXIFS('Exits'!$C$9:$C$608,'Exits'!$B$9:$B$608,'Trades'!A203))))</x:f>
      </x:c>
      <x:c r="F203" s="30"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n/d",IF(AND(O203&gt;0,SUMIFS('Exits'!$J$9:$J$608,'Exits'!$B$9:$B$608,'Trades'!A203)=O203),ROUND(SUMIFS('Exits'!$F$9:$F$608,'Exits'!$B$9:$B$608,'Trades'!A203),2),"n/d")))</x:f>
      </x:c>
      <x:c r="G203" s="30" t="str">
        <x:f>IF(P203=0,"",IF(K203&lt;&gt;1,"n/d",IF('Trades'!J203="NET",'Trades'!L203,ROUND(F203-'Trades'!M203-'Trades'!N203+'Trades'!O203,2))))</x:f>
      </x:c>
      <x:c r="H203" s="31" t="str">
        <x:f>IF(P203=0,"",IF(N203=1,G203/'Trades'!P203,"n/d"))</x:f>
      </x:c>
      <x:c r="I203" s="33" t="str">
        <x:f>IF(P203=0,"",IF(K203&lt;&gt;1,"Posición sin completar",IF(NOT(ISNUMBER('Trades'!P203)),"Riesgo ausente o no válido: positivo, ≤ 1.000.000.000 y hasta 2 decimales.",IF(OR('Trades'!P203&lt;=0,'Trades'!P203&gt;1000000000,ROUND('Trades'!P203,2)&lt;&gt;'Trades'!P203),"Riesgo ausente o no válido: positivo, ≤ 1.000.000.000 y hasta 2 decimales.",IF(AND('Trades'!Q203&lt;&gt;"PRICE",'Trades'!Q203&lt;&gt;"ALL_IN"),"Elija PRICE o ALL_IN",IF('Trades'!Q203&lt;&gt;'Summary'!$K$4,"Otra base seleccionada","Registrado"))))))</x:f>
      </x:c>
      <x:c r="J203" s="33" t="str">
        <x:f>IF(P203=0,"",IF('Summary'!$H$6="Revise las fechas del filtro","Revise las fechas del filtro",IF(L203=1,"Incluida",IF(K203=1,"Fuera del período","No incluida"))))</x:f>
      </x:c>
      <x:c r="K203" s="29" t="n">
        <x:f>IF(P203=0,0,IF('Trades'!I203="UNSUPPORTED",4,IF(C203&lt;&gt;"",3,IF('Trades'!I203="OPEN",2,1))))</x:f>
        <x:v>0</x:v>
      </x:c>
      <x:c r="L203" s="29" t="n">
        <x:f>IF(OR(K203&lt;&gt;1,'Summary'!$H$6="Revise las fechas del filtro"),0,IF(AND(OR('Summary'!$B$6="",E203&gt;='Summary'!$B$6),OR('Summary'!$E$6="",E203&lt;'Summary'!$E$6+1)),1,0))</x:f>
        <x:v>0</x:v>
      </x:c>
      <x:c r="M203" s="29" t="n">
        <x:f>IF(AND(L203=1,N203=1,'Trades'!Q203='Summary'!$K$4),1,0)</x:f>
        <x:v>0</x:v>
      </x:c>
      <x:c r="N203" s="29" t="n">
        <x:f>IF(K203&lt;&gt;1,0,IF(NOT(ISNUMBER('Trades'!P203)),0,IF(AND('Trades'!P203&gt;0,'Trades'!P203&lt;=1000000000,ROUND('Trades'!P203,2)='Trades'!P203,OR('Trades'!Q203="PRICE",'Trades'!Q203="ALL_IN")),1,0)))</x:f>
        <x:v>0</x:v>
      </x:c>
      <x:c r="O203" s="29" t="n">
        <x:f>IF(P203=0,0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0,COUNTIFS('Exits'!$B$9:$B$608,'Trades'!A203,'Exits'!$K$9:$K$608,1)))</x:f>
        <x:v>0</x:v>
      </x:c>
      <x:c r="P203" s="29" t="n">
        <x:f>IF(COUNTA('Trades'!A203:I203,'Trades'!K203:T203)=0,0,1)</x:f>
        <x:v>0</x:v>
      </x:c>
    </x:row>
    <x:row r="204" ht="52" customHeight="1">
      <x:c r="A204" s="29" t="str">
        <x:f>IF(P204=0,"",IF('Trades'!A204="","[Trades "&amp;ROW()&amp;"]",'Trades'!A204))</x:f>
      </x:c>
      <x:c r="B204" s="33" t="str">
        <x:f>IF(K204=0,"",CHOOSE(K204,"Completa","Abierta","Incompleta / no válida","No admitida"))</x:f>
      </x:c>
      <x:c r="C204" s="33" t="str">
        <x:f>IF(P204=0,"",IF('Trades'!I204="UNSUPPORTED","No se admiten aumentos ni inversiones de posición",IF('Trades'!A204="","Introduzca el ID de operación",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ID: texto que empiece por A–Z, hasta 64 caracteres; sin *, ?, ~, =, &lt; ni &gt;. Ejemplo: T-001.",IF(COUNTIFS('Trades'!$A$9:$A$208,'Trades'!A204)&lt;&gt;1,"ID de operación duplicado",IF('Trades'!B204="","Indique el instrumento",IF(AND('Trades'!C204&lt;&gt;"LONG",'Trades'!C204&lt;&gt;"SHORT"),"Elija LONG o SHORT",IF(NOT(ISNUMBER('Trades'!D204)),"Introduzca una fecha y hora de apertura válidas",IF(OR('Trades'!D204&lt;1,'Trades'!D204&gt;2958465),"Introduzca una fecha y hora de apertura válidas",IF(NOT(ISNUMBER('Trades'!E204)),"Indique una cantidad inicial positiva",IF(OR('Trades'!E204&lt;=0,'Trades'!E204&gt;1000000,ROUND('Trades'!E204,8)&lt;&gt;'Trades'!E204),"Indique una cantidad inicial positiva",IF('Trades'!F204="","Indique la unidad de cantidad",IF(AND('Trades'!I204&lt;&gt;"OPEN",'Trades'!I204&lt;&gt;"CLOSED"),"Elija OPEN o CLOSED",IF(AND('Trades'!J204&lt;&gt;"NET",'Trades'!J204&lt;&gt;"GROSS"),"Elija NET o GROSS",IF(COUNTIFS('Exits'!$B$9:$B$608,'Trades'!A204,'Exits'!$G$9:$G$608,-1)&gt;0,"Revise las salidas vinculadas",IF(D204&gt;'Trades'!E204,"La cantidad cerrada supera la inicial",IF(AND('Trades'!I204="OPEN",D204='Trades'!E204),"OPEN contradice un saldo de cantidad nulo",IF('Trades'!I204="OPEN","",IF(O204=0,"Añada un cierre en Exits",IF(D204&lt;&gt;'Trades'!E204,"CLOSED requiere cerrar toda la cantidad",IF(AND('Trades'!J204="NET",NOT(ISNUMBER('Trades'!L204))),"Introduzca el neto conciliado de toda la posición",IF(AND('Trades'!J204="NET",'Trades'!K204&lt;&gt;"YES"),"Confirme que el neto abarca toda la posición",IF(IF('Trades'!J204="NET",IF('Trades'!M204="",FALSE,IF(NOT(ISNUMBER('Trades'!M204)),TRUE,OR('Trades'!M204&lt;0,'Trades'!M204&gt;1000000000,ROUND('Trades'!M204,2)&lt;&gt;'Trades'!M204))),FALSE),"Importes: hasta 2 decimales; valor absoluto de entrada ≤ 1.000.000.000.",IF(IF('Trades'!J204="NET",IF('Trades'!N204="",FALSE,IF(NOT(ISNUMBER('Trades'!N204)),TRUE,OR('Trades'!N204&lt;0,'Trades'!N204&gt;1000000000,ROUND('Trades'!N204,2)&lt;&gt;'Trades'!N204))),FALSE),"Importes: hasta 2 decimales; valor absoluto de entrada ≤ 1.000.000.000.",IF(IF('Trades'!J204="NET",IF('Trades'!O204="",FALSE,IF(NOT(ISNUMBER('Trades'!O204)),TRUE,OR(ABS('Trades'!O204)&gt;1000000000,ROUND('Trades'!O204,2)&lt;&gt;'Trades'!O204))),FALSE),"Importes: hasta 2 decimales; valor absoluto de entrada ≤ 1.000.000.000.",IF(AND('Trades'!J204="GROSS",NOT(ISNUMBER('Trades'!M204))),"Indique la comisión, incluso si es cero",IF(AND('Trades'!J204="GROSS",'Trades'!M204&lt;0),"La comisión no puede ser negativa",IF(AND('Trades'!J204="GROSS",NOT(ISNUMBER('Trades'!N204))),"Indique otros cargos, incluso si son cero",IF(AND('Trades'!J204="GROSS",'Trades'!N204&lt;0),"Los cargos no pueden ser negativos",IF(AND('Trades'!J204="GROSS",NOT(ISNUMBER('Trades'!O204))),"Indique la financiación con signo, incluido cero",IF(AND('Trades'!J204="GROSS",NOT(ISNUMBER(F204))),"Indique el P&amp;L bruto de cada salida",IF(IF('Trades'!J204="NET",OR(ABS('Trades'!L204)&gt;1000000000,ROUND('Trades'!L204,2)&lt;&gt;'Trades'!L204),FALSE),"Importes: hasta 2 decimales; valor absoluto de entrada ≤ 1.000.000.000.",IF(IF('Trades'!J204="GROSS",OR(ABS('Trades'!M204)&gt;1000000000,ABS('Trades'!N204)&gt;1000000000,ABS('Trades'!O204)&gt;1000000000,ROUND('Trades'!M204,2)&lt;&gt;'Trades'!M204,ROUND('Trades'!N204,2)&lt;&gt;'Trades'!N204,ROUND('Trades'!O204,2)&lt;&gt;'Trades'!O204),FALSE),"Importes: hasta 2 decimales; valor absoluto de entrada ≤ 1.000.000.000.",IF(AND('Trades'!G204&lt;&gt;"",OR(NOT(ISNUMBER('Trades'!G204)),'Trades'!G204&lt;=0)),"Indique un precio positivo o deje la celda vacía",IF(AND('Trades'!H204&lt;&gt;"",OR(NOT(ISNUMBER('Trades'!H204)),'Trades'!H204&lt;=0)),"Indique un precio positivo o deje la celda vacía","")))))))))))))))))))))))))))))))))))</x:f>
      </x:c>
      <x:c r="D204" s="31"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d",ROUND(SUMIFS('Exits'!$I$9:$I$608,'Exits'!$B$9:$B$608,'Trades'!A204),8)))</x:f>
      </x:c>
      <x:c r="E204" s="32"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d",IF(OR(O204=0,COUNTIFS('Exits'!$B$9:$B$608,'Trades'!A204,'Exits'!$G$9:$G$608,-1)&gt;0),"n/d",_xlfn.MAXIFS('Exits'!$C$9:$C$608,'Exits'!$B$9:$B$608,'Trades'!A204))))</x:f>
      </x:c>
      <x:c r="F204" s="30"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n/d",IF(AND(O204&gt;0,SUMIFS('Exits'!$J$9:$J$608,'Exits'!$B$9:$B$608,'Trades'!A204)=O204),ROUND(SUMIFS('Exits'!$F$9:$F$608,'Exits'!$B$9:$B$608,'Trades'!A204),2),"n/d")))</x:f>
      </x:c>
      <x:c r="G204" s="30" t="str">
        <x:f>IF(P204=0,"",IF(K204&lt;&gt;1,"n/d",IF('Trades'!J204="NET",'Trades'!L204,ROUND(F204-'Trades'!M204-'Trades'!N204+'Trades'!O204,2))))</x:f>
      </x:c>
      <x:c r="H204" s="31" t="str">
        <x:f>IF(P204=0,"",IF(N204=1,G204/'Trades'!P204,"n/d"))</x:f>
      </x:c>
      <x:c r="I204" s="33" t="str">
        <x:f>IF(P204=0,"",IF(K204&lt;&gt;1,"Posición sin completar",IF(NOT(ISNUMBER('Trades'!P204)),"Riesgo ausente o no válido: positivo, ≤ 1.000.000.000 y hasta 2 decimales.",IF(OR('Trades'!P204&lt;=0,'Trades'!P204&gt;1000000000,ROUND('Trades'!P204,2)&lt;&gt;'Trades'!P204),"Riesgo ausente o no válido: positivo, ≤ 1.000.000.000 y hasta 2 decimales.",IF(AND('Trades'!Q204&lt;&gt;"PRICE",'Trades'!Q204&lt;&gt;"ALL_IN"),"Elija PRICE o ALL_IN",IF('Trades'!Q204&lt;&gt;'Summary'!$K$4,"Otra base seleccionada","Registrado"))))))</x:f>
      </x:c>
      <x:c r="J204" s="33" t="str">
        <x:f>IF(P204=0,"",IF('Summary'!$H$6="Revise las fechas del filtro","Revise las fechas del filtro",IF(L204=1,"Incluida",IF(K204=1,"Fuera del período","No incluida"))))</x:f>
      </x:c>
      <x:c r="K204" s="29" t="n">
        <x:f>IF(P204=0,0,IF('Trades'!I204="UNSUPPORTED",4,IF(C204&lt;&gt;"",3,IF('Trades'!I204="OPEN",2,1))))</x:f>
        <x:v>0</x:v>
      </x:c>
      <x:c r="L204" s="29" t="n">
        <x:f>IF(OR(K204&lt;&gt;1,'Summary'!$H$6="Revise las fechas del filtro"),0,IF(AND(OR('Summary'!$B$6="",E204&gt;='Summary'!$B$6),OR('Summary'!$E$6="",E204&lt;'Summary'!$E$6+1)),1,0))</x:f>
        <x:v>0</x:v>
      </x:c>
      <x:c r="M204" s="29" t="n">
        <x:f>IF(AND(L204=1,N204=1,'Trades'!Q204='Summary'!$K$4),1,0)</x:f>
        <x:v>0</x:v>
      </x:c>
      <x:c r="N204" s="29" t="n">
        <x:f>IF(K204&lt;&gt;1,0,IF(NOT(ISNUMBER('Trades'!P204)),0,IF(AND('Trades'!P204&gt;0,'Trades'!P204&lt;=1000000000,ROUND('Trades'!P204,2)='Trades'!P204,OR('Trades'!Q204="PRICE",'Trades'!Q204="ALL_IN")),1,0)))</x:f>
        <x:v>0</x:v>
      </x:c>
      <x:c r="O204" s="29" t="n">
        <x:f>IF(P204=0,0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0,COUNTIFS('Exits'!$B$9:$B$608,'Trades'!A204,'Exits'!$K$9:$K$608,1)))</x:f>
        <x:v>0</x:v>
      </x:c>
      <x:c r="P204" s="29" t="n">
        <x:f>IF(COUNTA('Trades'!A204:I204,'Trades'!K204:T204)=0,0,1)</x:f>
        <x:v>0</x:v>
      </x:c>
    </x:row>
    <x:row r="205" ht="52" customHeight="1">
      <x:c r="A205" s="29" t="str">
        <x:f>IF(P205=0,"",IF('Trades'!A205="","[Trades "&amp;ROW()&amp;"]",'Trades'!A205))</x:f>
      </x:c>
      <x:c r="B205" s="33" t="str">
        <x:f>IF(K205=0,"",CHOOSE(K205,"Completa","Abierta","Incompleta / no válida","No admitida"))</x:f>
      </x:c>
      <x:c r="C205" s="33" t="str">
        <x:f>IF(P205=0,"",IF('Trades'!I205="UNSUPPORTED","No se admiten aumentos ni inversiones de posición",IF('Trades'!A205="","Introduzca el ID de operación",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ID: texto que empiece por A–Z, hasta 64 caracteres; sin *, ?, ~, =, &lt; ni &gt;. Ejemplo: T-001.",IF(COUNTIFS('Trades'!$A$9:$A$208,'Trades'!A205)&lt;&gt;1,"ID de operación duplicado",IF('Trades'!B205="","Indique el instrumento",IF(AND('Trades'!C205&lt;&gt;"LONG",'Trades'!C205&lt;&gt;"SHORT"),"Elija LONG o SHORT",IF(NOT(ISNUMBER('Trades'!D205)),"Introduzca una fecha y hora de apertura válidas",IF(OR('Trades'!D205&lt;1,'Trades'!D205&gt;2958465),"Introduzca una fecha y hora de apertura válidas",IF(NOT(ISNUMBER('Trades'!E205)),"Indique una cantidad inicial positiva",IF(OR('Trades'!E205&lt;=0,'Trades'!E205&gt;1000000,ROUND('Trades'!E205,8)&lt;&gt;'Trades'!E205),"Indique una cantidad inicial positiva",IF('Trades'!F205="","Indique la unidad de cantidad",IF(AND('Trades'!I205&lt;&gt;"OPEN",'Trades'!I205&lt;&gt;"CLOSED"),"Elija OPEN o CLOSED",IF(AND('Trades'!J205&lt;&gt;"NET",'Trades'!J205&lt;&gt;"GROSS"),"Elija NET o GROSS",IF(COUNTIFS('Exits'!$B$9:$B$608,'Trades'!A205,'Exits'!$G$9:$G$608,-1)&gt;0,"Revise las salidas vinculadas",IF(D205&gt;'Trades'!E205,"La cantidad cerrada supera la inicial",IF(AND('Trades'!I205="OPEN",D205='Trades'!E205),"OPEN contradice un saldo de cantidad nulo",IF('Trades'!I205="OPEN","",IF(O205=0,"Añada un cierre en Exits",IF(D205&lt;&gt;'Trades'!E205,"CLOSED requiere cerrar toda la cantidad",IF(AND('Trades'!J205="NET",NOT(ISNUMBER('Trades'!L205))),"Introduzca el neto conciliado de toda la posición",IF(AND('Trades'!J205="NET",'Trades'!K205&lt;&gt;"YES"),"Confirme que el neto abarca toda la posición",IF(IF('Trades'!J205="NET",IF('Trades'!M205="",FALSE,IF(NOT(ISNUMBER('Trades'!M205)),TRUE,OR('Trades'!M205&lt;0,'Trades'!M205&gt;1000000000,ROUND('Trades'!M205,2)&lt;&gt;'Trades'!M205))),FALSE),"Importes: hasta 2 decimales; valor absoluto de entrada ≤ 1.000.000.000.",IF(IF('Trades'!J205="NET",IF('Trades'!N205="",FALSE,IF(NOT(ISNUMBER('Trades'!N205)),TRUE,OR('Trades'!N205&lt;0,'Trades'!N205&gt;1000000000,ROUND('Trades'!N205,2)&lt;&gt;'Trades'!N205))),FALSE),"Importes: hasta 2 decimales; valor absoluto de entrada ≤ 1.000.000.000.",IF(IF('Trades'!J205="NET",IF('Trades'!O205="",FALSE,IF(NOT(ISNUMBER('Trades'!O205)),TRUE,OR(ABS('Trades'!O205)&gt;1000000000,ROUND('Trades'!O205,2)&lt;&gt;'Trades'!O205))),FALSE),"Importes: hasta 2 decimales; valor absoluto de entrada ≤ 1.000.000.000.",IF(AND('Trades'!J205="GROSS",NOT(ISNUMBER('Trades'!M205))),"Indique la comisión, incluso si es cero",IF(AND('Trades'!J205="GROSS",'Trades'!M205&lt;0),"La comisión no puede ser negativa",IF(AND('Trades'!J205="GROSS",NOT(ISNUMBER('Trades'!N205))),"Indique otros cargos, incluso si son cero",IF(AND('Trades'!J205="GROSS",'Trades'!N205&lt;0),"Los cargos no pueden ser negativos",IF(AND('Trades'!J205="GROSS",NOT(ISNUMBER('Trades'!O205))),"Indique la financiación con signo, incluido cero",IF(AND('Trades'!J205="GROSS",NOT(ISNUMBER(F205))),"Indique el P&amp;L bruto de cada salida",IF(IF('Trades'!J205="NET",OR(ABS('Trades'!L205)&gt;1000000000,ROUND('Trades'!L205,2)&lt;&gt;'Trades'!L205),FALSE),"Importes: hasta 2 decimales; valor absoluto de entrada ≤ 1.000.000.000.",IF(IF('Trades'!J205="GROSS",OR(ABS('Trades'!M205)&gt;1000000000,ABS('Trades'!N205)&gt;1000000000,ABS('Trades'!O205)&gt;1000000000,ROUND('Trades'!M205,2)&lt;&gt;'Trades'!M205,ROUND('Trades'!N205,2)&lt;&gt;'Trades'!N205,ROUND('Trades'!O205,2)&lt;&gt;'Trades'!O205),FALSE),"Importes: hasta 2 decimales; valor absoluto de entrada ≤ 1.000.000.000.",IF(AND('Trades'!G205&lt;&gt;"",OR(NOT(ISNUMBER('Trades'!G205)),'Trades'!G205&lt;=0)),"Indique un precio positivo o deje la celda vacía",IF(AND('Trades'!H205&lt;&gt;"",OR(NOT(ISNUMBER('Trades'!H205)),'Trades'!H205&lt;=0)),"Indique un precio positivo o deje la celda vacía","")))))))))))))))))))))))))))))))))))</x:f>
      </x:c>
      <x:c r="D205" s="31"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d",ROUND(SUMIFS('Exits'!$I$9:$I$608,'Exits'!$B$9:$B$608,'Trades'!A205),8)))</x:f>
      </x:c>
      <x:c r="E205" s="32"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d",IF(OR(O205=0,COUNTIFS('Exits'!$B$9:$B$608,'Trades'!A205,'Exits'!$G$9:$G$608,-1)&gt;0),"n/d",_xlfn.MAXIFS('Exits'!$C$9:$C$608,'Exits'!$B$9:$B$608,'Trades'!A205))))</x:f>
      </x:c>
      <x:c r="F205" s="30"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n/d",IF(AND(O205&gt;0,SUMIFS('Exits'!$J$9:$J$608,'Exits'!$B$9:$B$608,'Trades'!A205)=O205),ROUND(SUMIFS('Exits'!$F$9:$F$608,'Exits'!$B$9:$B$608,'Trades'!A205),2),"n/d")))</x:f>
      </x:c>
      <x:c r="G205" s="30" t="str">
        <x:f>IF(P205=0,"",IF(K205&lt;&gt;1,"n/d",IF('Trades'!J205="NET",'Trades'!L205,ROUND(F205-'Trades'!M205-'Trades'!N205+'Trades'!O205,2))))</x:f>
      </x:c>
      <x:c r="H205" s="31" t="str">
        <x:f>IF(P205=0,"",IF(N205=1,G205/'Trades'!P205,"n/d"))</x:f>
      </x:c>
      <x:c r="I205" s="33" t="str">
        <x:f>IF(P205=0,"",IF(K205&lt;&gt;1,"Posición sin completar",IF(NOT(ISNUMBER('Trades'!P205)),"Riesgo ausente o no válido: positivo, ≤ 1.000.000.000 y hasta 2 decimales.",IF(OR('Trades'!P205&lt;=0,'Trades'!P205&gt;1000000000,ROUND('Trades'!P205,2)&lt;&gt;'Trades'!P205),"Riesgo ausente o no válido: positivo, ≤ 1.000.000.000 y hasta 2 decimales.",IF(AND('Trades'!Q205&lt;&gt;"PRICE",'Trades'!Q205&lt;&gt;"ALL_IN"),"Elija PRICE o ALL_IN",IF('Trades'!Q205&lt;&gt;'Summary'!$K$4,"Otra base seleccionada","Registrado"))))))</x:f>
      </x:c>
      <x:c r="J205" s="33" t="str">
        <x:f>IF(P205=0,"",IF('Summary'!$H$6="Revise las fechas del filtro","Revise las fechas del filtro",IF(L205=1,"Incluida",IF(K205=1,"Fuera del período","No incluida"))))</x:f>
      </x:c>
      <x:c r="K205" s="29" t="n">
        <x:f>IF(P205=0,0,IF('Trades'!I205="UNSUPPORTED",4,IF(C205&lt;&gt;"",3,IF('Trades'!I205="OPEN",2,1))))</x:f>
        <x:v>0</x:v>
      </x:c>
      <x:c r="L205" s="29" t="n">
        <x:f>IF(OR(K205&lt;&gt;1,'Summary'!$H$6="Revise las fechas del filtro"),0,IF(AND(OR('Summary'!$B$6="",E205&gt;='Summary'!$B$6),OR('Summary'!$E$6="",E205&lt;'Summary'!$E$6+1)),1,0))</x:f>
        <x:v>0</x:v>
      </x:c>
      <x:c r="M205" s="29" t="n">
        <x:f>IF(AND(L205=1,N205=1,'Trades'!Q205='Summary'!$K$4),1,0)</x:f>
        <x:v>0</x:v>
      </x:c>
      <x:c r="N205" s="29" t="n">
        <x:f>IF(K205&lt;&gt;1,0,IF(NOT(ISNUMBER('Trades'!P205)),0,IF(AND('Trades'!P205&gt;0,'Trades'!P205&lt;=1000000000,ROUND('Trades'!P205,2)='Trades'!P205,OR('Trades'!Q205="PRICE",'Trades'!Q205="ALL_IN")),1,0)))</x:f>
        <x:v>0</x:v>
      </x:c>
      <x:c r="O205" s="29" t="n">
        <x:f>IF(P205=0,0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0,COUNTIFS('Exits'!$B$9:$B$608,'Trades'!A205,'Exits'!$K$9:$K$608,1)))</x:f>
        <x:v>0</x:v>
      </x:c>
      <x:c r="P205" s="29" t="n">
        <x:f>IF(COUNTA('Trades'!A205:I205,'Trades'!K205:T205)=0,0,1)</x:f>
        <x:v>0</x:v>
      </x:c>
    </x:row>
    <x:row r="206" ht="52" customHeight="1">
      <x:c r="A206" s="29" t="str">
        <x:f>IF(P206=0,"",IF('Trades'!A206="","[Trades "&amp;ROW()&amp;"]",'Trades'!A206))</x:f>
      </x:c>
      <x:c r="B206" s="33" t="str">
        <x:f>IF(K206=0,"",CHOOSE(K206,"Completa","Abierta","Incompleta / no válida","No admitida"))</x:f>
      </x:c>
      <x:c r="C206" s="33" t="str">
        <x:f>IF(P206=0,"",IF('Trades'!I206="UNSUPPORTED","No se admiten aumentos ni inversiones de posición",IF('Trades'!A206="","Introduzca el ID de operación",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ID: texto que empiece por A–Z, hasta 64 caracteres; sin *, ?, ~, =, &lt; ni &gt;. Ejemplo: T-001.",IF(COUNTIFS('Trades'!$A$9:$A$208,'Trades'!A206)&lt;&gt;1,"ID de operación duplicado",IF('Trades'!B206="","Indique el instrumento",IF(AND('Trades'!C206&lt;&gt;"LONG",'Trades'!C206&lt;&gt;"SHORT"),"Elija LONG o SHORT",IF(NOT(ISNUMBER('Trades'!D206)),"Introduzca una fecha y hora de apertura válidas",IF(OR('Trades'!D206&lt;1,'Trades'!D206&gt;2958465),"Introduzca una fecha y hora de apertura válidas",IF(NOT(ISNUMBER('Trades'!E206)),"Indique una cantidad inicial positiva",IF(OR('Trades'!E206&lt;=0,'Trades'!E206&gt;1000000,ROUND('Trades'!E206,8)&lt;&gt;'Trades'!E206),"Indique una cantidad inicial positiva",IF('Trades'!F206="","Indique la unidad de cantidad",IF(AND('Trades'!I206&lt;&gt;"OPEN",'Trades'!I206&lt;&gt;"CLOSED"),"Elija OPEN o CLOSED",IF(AND('Trades'!J206&lt;&gt;"NET",'Trades'!J206&lt;&gt;"GROSS"),"Elija NET o GROSS",IF(COUNTIFS('Exits'!$B$9:$B$608,'Trades'!A206,'Exits'!$G$9:$G$608,-1)&gt;0,"Revise las salidas vinculadas",IF(D206&gt;'Trades'!E206,"La cantidad cerrada supera la inicial",IF(AND('Trades'!I206="OPEN",D206='Trades'!E206),"OPEN contradice un saldo de cantidad nulo",IF('Trades'!I206="OPEN","",IF(O206=0,"Añada un cierre en Exits",IF(D206&lt;&gt;'Trades'!E206,"CLOSED requiere cerrar toda la cantidad",IF(AND('Trades'!J206="NET",NOT(ISNUMBER('Trades'!L206))),"Introduzca el neto conciliado de toda la posición",IF(AND('Trades'!J206="NET",'Trades'!K206&lt;&gt;"YES"),"Confirme que el neto abarca toda la posición",IF(IF('Trades'!J206="NET",IF('Trades'!M206="",FALSE,IF(NOT(ISNUMBER('Trades'!M206)),TRUE,OR('Trades'!M206&lt;0,'Trades'!M206&gt;1000000000,ROUND('Trades'!M206,2)&lt;&gt;'Trades'!M206))),FALSE),"Importes: hasta 2 decimales; valor absoluto de entrada ≤ 1.000.000.000.",IF(IF('Trades'!J206="NET",IF('Trades'!N206="",FALSE,IF(NOT(ISNUMBER('Trades'!N206)),TRUE,OR('Trades'!N206&lt;0,'Trades'!N206&gt;1000000000,ROUND('Trades'!N206,2)&lt;&gt;'Trades'!N206))),FALSE),"Importes: hasta 2 decimales; valor absoluto de entrada ≤ 1.000.000.000.",IF(IF('Trades'!J206="NET",IF('Trades'!O206="",FALSE,IF(NOT(ISNUMBER('Trades'!O206)),TRUE,OR(ABS('Trades'!O206)&gt;1000000000,ROUND('Trades'!O206,2)&lt;&gt;'Trades'!O206))),FALSE),"Importes: hasta 2 decimales; valor absoluto de entrada ≤ 1.000.000.000.",IF(AND('Trades'!J206="GROSS",NOT(ISNUMBER('Trades'!M206))),"Indique la comisión, incluso si es cero",IF(AND('Trades'!J206="GROSS",'Trades'!M206&lt;0),"La comisión no puede ser negativa",IF(AND('Trades'!J206="GROSS",NOT(ISNUMBER('Trades'!N206))),"Indique otros cargos, incluso si son cero",IF(AND('Trades'!J206="GROSS",'Trades'!N206&lt;0),"Los cargos no pueden ser negativos",IF(AND('Trades'!J206="GROSS",NOT(ISNUMBER('Trades'!O206))),"Indique la financiación con signo, incluido cero",IF(AND('Trades'!J206="GROSS",NOT(ISNUMBER(F206))),"Indique el P&amp;L bruto de cada salida",IF(IF('Trades'!J206="NET",OR(ABS('Trades'!L206)&gt;1000000000,ROUND('Trades'!L206,2)&lt;&gt;'Trades'!L206),FALSE),"Importes: hasta 2 decimales; valor absoluto de entrada ≤ 1.000.000.000.",IF(IF('Trades'!J206="GROSS",OR(ABS('Trades'!M206)&gt;1000000000,ABS('Trades'!N206)&gt;1000000000,ABS('Trades'!O206)&gt;1000000000,ROUND('Trades'!M206,2)&lt;&gt;'Trades'!M206,ROUND('Trades'!N206,2)&lt;&gt;'Trades'!N206,ROUND('Trades'!O206,2)&lt;&gt;'Trades'!O206),FALSE),"Importes: hasta 2 decimales; valor absoluto de entrada ≤ 1.000.000.000.",IF(AND('Trades'!G206&lt;&gt;"",OR(NOT(ISNUMBER('Trades'!G206)),'Trades'!G206&lt;=0)),"Indique un precio positivo o deje la celda vacía",IF(AND('Trades'!H206&lt;&gt;"",OR(NOT(ISNUMBER('Trades'!H206)),'Trades'!H206&lt;=0)),"Indique un precio positivo o deje la celda vacía","")))))))))))))))))))))))))))))))))))</x:f>
      </x:c>
      <x:c r="D206" s="31"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d",ROUND(SUMIFS('Exits'!$I$9:$I$608,'Exits'!$B$9:$B$608,'Trades'!A206),8)))</x:f>
      </x:c>
      <x:c r="E206" s="32"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d",IF(OR(O206=0,COUNTIFS('Exits'!$B$9:$B$608,'Trades'!A206,'Exits'!$G$9:$G$608,-1)&gt;0),"n/d",_xlfn.MAXIFS('Exits'!$C$9:$C$608,'Exits'!$B$9:$B$608,'Trades'!A206))))</x:f>
      </x:c>
      <x:c r="F206" s="30"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n/d",IF(AND(O206&gt;0,SUMIFS('Exits'!$J$9:$J$608,'Exits'!$B$9:$B$608,'Trades'!A206)=O206),ROUND(SUMIFS('Exits'!$F$9:$F$608,'Exits'!$B$9:$B$608,'Trades'!A206),2),"n/d")))</x:f>
      </x:c>
      <x:c r="G206" s="30" t="str">
        <x:f>IF(P206=0,"",IF(K206&lt;&gt;1,"n/d",IF('Trades'!J206="NET",'Trades'!L206,ROUND(F206-'Trades'!M206-'Trades'!N206+'Trades'!O206,2))))</x:f>
      </x:c>
      <x:c r="H206" s="31" t="str">
        <x:f>IF(P206=0,"",IF(N206=1,G206/'Trades'!P206,"n/d"))</x:f>
      </x:c>
      <x:c r="I206" s="33" t="str">
        <x:f>IF(P206=0,"",IF(K206&lt;&gt;1,"Posición sin completar",IF(NOT(ISNUMBER('Trades'!P206)),"Riesgo ausente o no válido: positivo, ≤ 1.000.000.000 y hasta 2 decimales.",IF(OR('Trades'!P206&lt;=0,'Trades'!P206&gt;1000000000,ROUND('Trades'!P206,2)&lt;&gt;'Trades'!P206),"Riesgo ausente o no válido: positivo, ≤ 1.000.000.000 y hasta 2 decimales.",IF(AND('Trades'!Q206&lt;&gt;"PRICE",'Trades'!Q206&lt;&gt;"ALL_IN"),"Elija PRICE o ALL_IN",IF('Trades'!Q206&lt;&gt;'Summary'!$K$4,"Otra base seleccionada","Registrado"))))))</x:f>
      </x:c>
      <x:c r="J206" s="33" t="str">
        <x:f>IF(P206=0,"",IF('Summary'!$H$6="Revise las fechas del filtro","Revise las fechas del filtro",IF(L206=1,"Incluida",IF(K206=1,"Fuera del período","No incluida"))))</x:f>
      </x:c>
      <x:c r="K206" s="29" t="n">
        <x:f>IF(P206=0,0,IF('Trades'!I206="UNSUPPORTED",4,IF(C206&lt;&gt;"",3,IF('Trades'!I206="OPEN",2,1))))</x:f>
        <x:v>0</x:v>
      </x:c>
      <x:c r="L206" s="29" t="n">
        <x:f>IF(OR(K206&lt;&gt;1,'Summary'!$H$6="Revise las fechas del filtro"),0,IF(AND(OR('Summary'!$B$6="",E206&gt;='Summary'!$B$6),OR('Summary'!$E$6="",E206&lt;'Summary'!$E$6+1)),1,0))</x:f>
        <x:v>0</x:v>
      </x:c>
      <x:c r="M206" s="29" t="n">
        <x:f>IF(AND(L206=1,N206=1,'Trades'!Q206='Summary'!$K$4),1,0)</x:f>
        <x:v>0</x:v>
      </x:c>
      <x:c r="N206" s="29" t="n">
        <x:f>IF(K206&lt;&gt;1,0,IF(NOT(ISNUMBER('Trades'!P206)),0,IF(AND('Trades'!P206&gt;0,'Trades'!P206&lt;=1000000000,ROUND('Trades'!P206,2)='Trades'!P206,OR('Trades'!Q206="PRICE",'Trades'!Q206="ALL_IN")),1,0)))</x:f>
        <x:v>0</x:v>
      </x:c>
      <x:c r="O206" s="29" t="n">
        <x:f>IF(P206=0,0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0,COUNTIFS('Exits'!$B$9:$B$608,'Trades'!A206,'Exits'!$K$9:$K$608,1)))</x:f>
        <x:v>0</x:v>
      </x:c>
      <x:c r="P206" s="29" t="n">
        <x:f>IF(COUNTA('Trades'!A206:I206,'Trades'!K206:T206)=0,0,1)</x:f>
        <x:v>0</x:v>
      </x:c>
    </x:row>
    <x:row r="207" ht="52" customHeight="1">
      <x:c r="A207" s="29" t="str">
        <x:f>IF(P207=0,"",IF('Trades'!A207="","[Trades "&amp;ROW()&amp;"]",'Trades'!A207))</x:f>
      </x:c>
      <x:c r="B207" s="33" t="str">
        <x:f>IF(K207=0,"",CHOOSE(K207,"Completa","Abierta","Incompleta / no válida","No admitida"))</x:f>
      </x:c>
      <x:c r="C207" s="33" t="str">
        <x:f>IF(P207=0,"",IF('Trades'!I207="UNSUPPORTED","No se admiten aumentos ni inversiones de posición",IF('Trades'!A207="","Introduzca el ID de operación",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ID: texto que empiece por A–Z, hasta 64 caracteres; sin *, ?, ~, =, &lt; ni &gt;. Ejemplo: T-001.",IF(COUNTIFS('Trades'!$A$9:$A$208,'Trades'!A207)&lt;&gt;1,"ID de operación duplicado",IF('Trades'!B207="","Indique el instrumento",IF(AND('Trades'!C207&lt;&gt;"LONG",'Trades'!C207&lt;&gt;"SHORT"),"Elija LONG o SHORT",IF(NOT(ISNUMBER('Trades'!D207)),"Introduzca una fecha y hora de apertura válidas",IF(OR('Trades'!D207&lt;1,'Trades'!D207&gt;2958465),"Introduzca una fecha y hora de apertura válidas",IF(NOT(ISNUMBER('Trades'!E207)),"Indique una cantidad inicial positiva",IF(OR('Trades'!E207&lt;=0,'Trades'!E207&gt;1000000,ROUND('Trades'!E207,8)&lt;&gt;'Trades'!E207),"Indique una cantidad inicial positiva",IF('Trades'!F207="","Indique la unidad de cantidad",IF(AND('Trades'!I207&lt;&gt;"OPEN",'Trades'!I207&lt;&gt;"CLOSED"),"Elija OPEN o CLOSED",IF(AND('Trades'!J207&lt;&gt;"NET",'Trades'!J207&lt;&gt;"GROSS"),"Elija NET o GROSS",IF(COUNTIFS('Exits'!$B$9:$B$608,'Trades'!A207,'Exits'!$G$9:$G$608,-1)&gt;0,"Revise las salidas vinculadas",IF(D207&gt;'Trades'!E207,"La cantidad cerrada supera la inicial",IF(AND('Trades'!I207="OPEN",D207='Trades'!E207),"OPEN contradice un saldo de cantidad nulo",IF('Trades'!I207="OPEN","",IF(O207=0,"Añada un cierre en Exits",IF(D207&lt;&gt;'Trades'!E207,"CLOSED requiere cerrar toda la cantidad",IF(AND('Trades'!J207="NET",NOT(ISNUMBER('Trades'!L207))),"Introduzca el neto conciliado de toda la posición",IF(AND('Trades'!J207="NET",'Trades'!K207&lt;&gt;"YES"),"Confirme que el neto abarca toda la posición",IF(IF('Trades'!J207="NET",IF('Trades'!M207="",FALSE,IF(NOT(ISNUMBER('Trades'!M207)),TRUE,OR('Trades'!M207&lt;0,'Trades'!M207&gt;1000000000,ROUND('Trades'!M207,2)&lt;&gt;'Trades'!M207))),FALSE),"Importes: hasta 2 decimales; valor absoluto de entrada ≤ 1.000.000.000.",IF(IF('Trades'!J207="NET",IF('Trades'!N207="",FALSE,IF(NOT(ISNUMBER('Trades'!N207)),TRUE,OR('Trades'!N207&lt;0,'Trades'!N207&gt;1000000000,ROUND('Trades'!N207,2)&lt;&gt;'Trades'!N207))),FALSE),"Importes: hasta 2 decimales; valor absoluto de entrada ≤ 1.000.000.000.",IF(IF('Trades'!J207="NET",IF('Trades'!O207="",FALSE,IF(NOT(ISNUMBER('Trades'!O207)),TRUE,OR(ABS('Trades'!O207)&gt;1000000000,ROUND('Trades'!O207,2)&lt;&gt;'Trades'!O207))),FALSE),"Importes: hasta 2 decimales; valor absoluto de entrada ≤ 1.000.000.000.",IF(AND('Trades'!J207="GROSS",NOT(ISNUMBER('Trades'!M207))),"Indique la comisión, incluso si es cero",IF(AND('Trades'!J207="GROSS",'Trades'!M207&lt;0),"La comisión no puede ser negativa",IF(AND('Trades'!J207="GROSS",NOT(ISNUMBER('Trades'!N207))),"Indique otros cargos, incluso si son cero",IF(AND('Trades'!J207="GROSS",'Trades'!N207&lt;0),"Los cargos no pueden ser negativos",IF(AND('Trades'!J207="GROSS",NOT(ISNUMBER('Trades'!O207))),"Indique la financiación con signo, incluido cero",IF(AND('Trades'!J207="GROSS",NOT(ISNUMBER(F207))),"Indique el P&amp;L bruto de cada salida",IF(IF('Trades'!J207="NET",OR(ABS('Trades'!L207)&gt;1000000000,ROUND('Trades'!L207,2)&lt;&gt;'Trades'!L207),FALSE),"Importes: hasta 2 decimales; valor absoluto de entrada ≤ 1.000.000.000.",IF(IF('Trades'!J207="GROSS",OR(ABS('Trades'!M207)&gt;1000000000,ABS('Trades'!N207)&gt;1000000000,ABS('Trades'!O207)&gt;1000000000,ROUND('Trades'!M207,2)&lt;&gt;'Trades'!M207,ROUND('Trades'!N207,2)&lt;&gt;'Trades'!N207,ROUND('Trades'!O207,2)&lt;&gt;'Trades'!O207),FALSE),"Importes: hasta 2 decimales; valor absoluto de entrada ≤ 1.000.000.000.",IF(AND('Trades'!G207&lt;&gt;"",OR(NOT(ISNUMBER('Trades'!G207)),'Trades'!G207&lt;=0)),"Indique un precio positivo o deje la celda vacía",IF(AND('Trades'!H207&lt;&gt;"",OR(NOT(ISNUMBER('Trades'!H207)),'Trades'!H207&lt;=0)),"Indique un precio positivo o deje la celda vacía","")))))))))))))))))))))))))))))))))))</x:f>
      </x:c>
      <x:c r="D207" s="31"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d",ROUND(SUMIFS('Exits'!$I$9:$I$608,'Exits'!$B$9:$B$608,'Trades'!A207),8)))</x:f>
      </x:c>
      <x:c r="E207" s="32"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d",IF(OR(O207=0,COUNTIFS('Exits'!$B$9:$B$608,'Trades'!A207,'Exits'!$G$9:$G$608,-1)&gt;0),"n/d",_xlfn.MAXIFS('Exits'!$C$9:$C$608,'Exits'!$B$9:$B$608,'Trades'!A207))))</x:f>
      </x:c>
      <x:c r="F207" s="30"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n/d",IF(AND(O207&gt;0,SUMIFS('Exits'!$J$9:$J$608,'Exits'!$B$9:$B$608,'Trades'!A207)=O207),ROUND(SUMIFS('Exits'!$F$9:$F$608,'Exits'!$B$9:$B$608,'Trades'!A207),2),"n/d")))</x:f>
      </x:c>
      <x:c r="G207" s="30" t="str">
        <x:f>IF(P207=0,"",IF(K207&lt;&gt;1,"n/d",IF('Trades'!J207="NET",'Trades'!L207,ROUND(F207-'Trades'!M207-'Trades'!N207+'Trades'!O207,2))))</x:f>
      </x:c>
      <x:c r="H207" s="31" t="str">
        <x:f>IF(P207=0,"",IF(N207=1,G207/'Trades'!P207,"n/d"))</x:f>
      </x:c>
      <x:c r="I207" s="33" t="str">
        <x:f>IF(P207=0,"",IF(K207&lt;&gt;1,"Posición sin completar",IF(NOT(ISNUMBER('Trades'!P207)),"Riesgo ausente o no válido: positivo, ≤ 1.000.000.000 y hasta 2 decimales.",IF(OR('Trades'!P207&lt;=0,'Trades'!P207&gt;1000000000,ROUND('Trades'!P207,2)&lt;&gt;'Trades'!P207),"Riesgo ausente o no válido: positivo, ≤ 1.000.000.000 y hasta 2 decimales.",IF(AND('Trades'!Q207&lt;&gt;"PRICE",'Trades'!Q207&lt;&gt;"ALL_IN"),"Elija PRICE o ALL_IN",IF('Trades'!Q207&lt;&gt;'Summary'!$K$4,"Otra base seleccionada","Registrado"))))))</x:f>
      </x:c>
      <x:c r="J207" s="33" t="str">
        <x:f>IF(P207=0,"",IF('Summary'!$H$6="Revise las fechas del filtro","Revise las fechas del filtro",IF(L207=1,"Incluida",IF(K207=1,"Fuera del período","No incluida"))))</x:f>
      </x:c>
      <x:c r="K207" s="29" t="n">
        <x:f>IF(P207=0,0,IF('Trades'!I207="UNSUPPORTED",4,IF(C207&lt;&gt;"",3,IF('Trades'!I207="OPEN",2,1))))</x:f>
        <x:v>0</x:v>
      </x:c>
      <x:c r="L207" s="29" t="n">
        <x:f>IF(OR(K207&lt;&gt;1,'Summary'!$H$6="Revise las fechas del filtro"),0,IF(AND(OR('Summary'!$B$6="",E207&gt;='Summary'!$B$6),OR('Summary'!$E$6="",E207&lt;'Summary'!$E$6+1)),1,0))</x:f>
        <x:v>0</x:v>
      </x:c>
      <x:c r="M207" s="29" t="n">
        <x:f>IF(AND(L207=1,N207=1,'Trades'!Q207='Summary'!$K$4),1,0)</x:f>
        <x:v>0</x:v>
      </x:c>
      <x:c r="N207" s="29" t="n">
        <x:f>IF(K207&lt;&gt;1,0,IF(NOT(ISNUMBER('Trades'!P207)),0,IF(AND('Trades'!P207&gt;0,'Trades'!P207&lt;=1000000000,ROUND('Trades'!P207,2)='Trades'!P207,OR('Trades'!Q207="PRICE",'Trades'!Q207="ALL_IN")),1,0)))</x:f>
        <x:v>0</x:v>
      </x:c>
      <x:c r="O207" s="29" t="n">
        <x:f>IF(P207=0,0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0,COUNTIFS('Exits'!$B$9:$B$608,'Trades'!A207,'Exits'!$K$9:$K$608,1)))</x:f>
        <x:v>0</x:v>
      </x:c>
      <x:c r="P207" s="29" t="n">
        <x:f>IF(COUNTA('Trades'!A207:I207,'Trades'!K207:T207)=0,0,1)</x:f>
        <x:v>0</x:v>
      </x:c>
    </x:row>
    <x:row r="208" ht="52" customHeight="1">
      <x:c r="A208" s="29" t="str">
        <x:f>IF(P208=0,"",IF('Trades'!A208="","[Trades "&amp;ROW()&amp;"]",'Trades'!A208))</x:f>
      </x:c>
      <x:c r="B208" s="33" t="str">
        <x:f>IF(K208=0,"",CHOOSE(K208,"Completa","Abierta","Incompleta / no válida","No admitida"))</x:f>
      </x:c>
      <x:c r="C208" s="33" t="str">
        <x:f>IF(P208=0,"",IF('Trades'!I208="UNSUPPORTED","No se admiten aumentos ni inversiones de posición",IF('Trades'!A208="","Introduzca el ID de operación",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ID: texto que empiece por A–Z, hasta 64 caracteres; sin *, ?, ~, =, &lt; ni &gt;. Ejemplo: T-001.",IF(COUNTIFS('Trades'!$A$9:$A$208,'Trades'!A208)&lt;&gt;1,"ID de operación duplicado",IF('Trades'!B208="","Indique el instrumento",IF(AND('Trades'!C208&lt;&gt;"LONG",'Trades'!C208&lt;&gt;"SHORT"),"Elija LONG o SHORT",IF(NOT(ISNUMBER('Trades'!D208)),"Introduzca una fecha y hora de apertura válidas",IF(OR('Trades'!D208&lt;1,'Trades'!D208&gt;2958465),"Introduzca una fecha y hora de apertura válidas",IF(NOT(ISNUMBER('Trades'!E208)),"Indique una cantidad inicial positiva",IF(OR('Trades'!E208&lt;=0,'Trades'!E208&gt;1000000,ROUND('Trades'!E208,8)&lt;&gt;'Trades'!E208),"Indique una cantidad inicial positiva",IF('Trades'!F208="","Indique la unidad de cantidad",IF(AND('Trades'!I208&lt;&gt;"OPEN",'Trades'!I208&lt;&gt;"CLOSED"),"Elija OPEN o CLOSED",IF(AND('Trades'!J208&lt;&gt;"NET",'Trades'!J208&lt;&gt;"GROSS"),"Elija NET o GROSS",IF(COUNTIFS('Exits'!$B$9:$B$608,'Trades'!A208,'Exits'!$G$9:$G$608,-1)&gt;0,"Revise las salidas vinculadas",IF(D208&gt;'Trades'!E208,"La cantidad cerrada supera la inicial",IF(AND('Trades'!I208="OPEN",D208='Trades'!E208),"OPEN contradice un saldo de cantidad nulo",IF('Trades'!I208="OPEN","",IF(O208=0,"Añada un cierre en Exits",IF(D208&lt;&gt;'Trades'!E208,"CLOSED requiere cerrar toda la cantidad",IF(AND('Trades'!J208="NET",NOT(ISNUMBER('Trades'!L208))),"Introduzca el neto conciliado de toda la posición",IF(AND('Trades'!J208="NET",'Trades'!K208&lt;&gt;"YES"),"Confirme que el neto abarca toda la posición",IF(IF('Trades'!J208="NET",IF('Trades'!M208="",FALSE,IF(NOT(ISNUMBER('Trades'!M208)),TRUE,OR('Trades'!M208&lt;0,'Trades'!M208&gt;1000000000,ROUND('Trades'!M208,2)&lt;&gt;'Trades'!M208))),FALSE),"Importes: hasta 2 decimales; valor absoluto de entrada ≤ 1.000.000.000.",IF(IF('Trades'!J208="NET",IF('Trades'!N208="",FALSE,IF(NOT(ISNUMBER('Trades'!N208)),TRUE,OR('Trades'!N208&lt;0,'Trades'!N208&gt;1000000000,ROUND('Trades'!N208,2)&lt;&gt;'Trades'!N208))),FALSE),"Importes: hasta 2 decimales; valor absoluto de entrada ≤ 1.000.000.000.",IF(IF('Trades'!J208="NET",IF('Trades'!O208="",FALSE,IF(NOT(ISNUMBER('Trades'!O208)),TRUE,OR(ABS('Trades'!O208)&gt;1000000000,ROUND('Trades'!O208,2)&lt;&gt;'Trades'!O208))),FALSE),"Importes: hasta 2 decimales; valor absoluto de entrada ≤ 1.000.000.000.",IF(AND('Trades'!J208="GROSS",NOT(ISNUMBER('Trades'!M208))),"Indique la comisión, incluso si es cero",IF(AND('Trades'!J208="GROSS",'Trades'!M208&lt;0),"La comisión no puede ser negativa",IF(AND('Trades'!J208="GROSS",NOT(ISNUMBER('Trades'!N208))),"Indique otros cargos, incluso si son cero",IF(AND('Trades'!J208="GROSS",'Trades'!N208&lt;0),"Los cargos no pueden ser negativos",IF(AND('Trades'!J208="GROSS",NOT(ISNUMBER('Trades'!O208))),"Indique la financiación con signo, incluido cero",IF(AND('Trades'!J208="GROSS",NOT(ISNUMBER(F208))),"Indique el P&amp;L bruto de cada salida",IF(IF('Trades'!J208="NET",OR(ABS('Trades'!L208)&gt;1000000000,ROUND('Trades'!L208,2)&lt;&gt;'Trades'!L208),FALSE),"Importes: hasta 2 decimales; valor absoluto de entrada ≤ 1.000.000.000.",IF(IF('Trades'!J208="GROSS",OR(ABS('Trades'!M208)&gt;1000000000,ABS('Trades'!N208)&gt;1000000000,ABS('Trades'!O208)&gt;1000000000,ROUND('Trades'!M208,2)&lt;&gt;'Trades'!M208,ROUND('Trades'!N208,2)&lt;&gt;'Trades'!N208,ROUND('Trades'!O208,2)&lt;&gt;'Trades'!O208),FALSE),"Importes: hasta 2 decimales; valor absoluto de entrada ≤ 1.000.000.000.",IF(AND('Trades'!G208&lt;&gt;"",OR(NOT(ISNUMBER('Trades'!G208)),'Trades'!G208&lt;=0)),"Indique un precio positivo o deje la celda vacía",IF(AND('Trades'!H208&lt;&gt;"",OR(NOT(ISNUMBER('Trades'!H208)),'Trades'!H208&lt;=0)),"Indique un precio positivo o deje la celda vacía","")))))))))))))))))))))))))))))))))))</x:f>
      </x:c>
      <x:c r="D208" s="31"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d",ROUND(SUMIFS('Exits'!$I$9:$I$608,'Exits'!$B$9:$B$608,'Trades'!A208),8)))</x:f>
      </x:c>
      <x:c r="E208" s="32"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d",IF(OR(O208=0,COUNTIFS('Exits'!$B$9:$B$608,'Trades'!A208,'Exits'!$G$9:$G$608,-1)&gt;0),"n/d",_xlfn.MAXIFS('Exits'!$C$9:$C$608,'Exits'!$B$9:$B$608,'Trades'!A208))))</x:f>
      </x:c>
      <x:c r="F208" s="30"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n/d",IF(AND(O208&gt;0,SUMIFS('Exits'!$J$9:$J$608,'Exits'!$B$9:$B$608,'Trades'!A208)=O208),ROUND(SUMIFS('Exits'!$F$9:$F$608,'Exits'!$B$9:$B$608,'Trades'!A208),2),"n/d")))</x:f>
      </x:c>
      <x:c r="G208" s="30" t="str">
        <x:f>IF(P208=0,"",IF(K208&lt;&gt;1,"n/d",IF('Trades'!J208="NET",'Trades'!L208,ROUND(F208-'Trades'!M208-'Trades'!N208+'Trades'!O208,2))))</x:f>
      </x:c>
      <x:c r="H208" s="31" t="str">
        <x:f>IF(P208=0,"",IF(N208=1,G208/'Trades'!P208,"n/d"))</x:f>
      </x:c>
      <x:c r="I208" s="33" t="str">
        <x:f>IF(P208=0,"",IF(K208&lt;&gt;1,"Posición sin completar",IF(NOT(ISNUMBER('Trades'!P208)),"Riesgo ausente o no válido: positivo, ≤ 1.000.000.000 y hasta 2 decimales.",IF(OR('Trades'!P208&lt;=0,'Trades'!P208&gt;1000000000,ROUND('Trades'!P208,2)&lt;&gt;'Trades'!P208),"Riesgo ausente o no válido: positivo, ≤ 1.000.000.000 y hasta 2 decimales.",IF(AND('Trades'!Q208&lt;&gt;"PRICE",'Trades'!Q208&lt;&gt;"ALL_IN"),"Elija PRICE o ALL_IN",IF('Trades'!Q208&lt;&gt;'Summary'!$K$4,"Otra base seleccionada","Registrado"))))))</x:f>
      </x:c>
      <x:c r="J208" s="33" t="str">
        <x:f>IF(P208=0,"",IF('Summary'!$H$6="Revise las fechas del filtro","Revise las fechas del filtro",IF(L208=1,"Incluida",IF(K208=1,"Fuera del período","No incluida"))))</x:f>
      </x:c>
      <x:c r="K208" s="29" t="n">
        <x:f>IF(P208=0,0,IF('Trades'!I208="UNSUPPORTED",4,IF(C208&lt;&gt;"",3,IF('Trades'!I208="OPEN",2,1))))</x:f>
        <x:v>0</x:v>
      </x:c>
      <x:c r="L208" s="29" t="n">
        <x:f>IF(OR(K208&lt;&gt;1,'Summary'!$H$6="Revise las fechas del filtro"),0,IF(AND(OR('Summary'!$B$6="",E208&gt;='Summary'!$B$6),OR('Summary'!$E$6="",E208&lt;'Summary'!$E$6+1)),1,0))</x:f>
        <x:v>0</x:v>
      </x:c>
      <x:c r="M208" s="29" t="n">
        <x:f>IF(AND(L208=1,N208=1,'Trades'!Q208='Summary'!$K$4),1,0)</x:f>
        <x:v>0</x:v>
      </x:c>
      <x:c r="N208" s="29" t="n">
        <x:f>IF(K208&lt;&gt;1,0,IF(NOT(ISNUMBER('Trades'!P208)),0,IF(AND('Trades'!P208&gt;0,'Trades'!P208&lt;=1000000000,ROUND('Trades'!P208,2)='Trades'!P208,OR('Trades'!Q208="PRICE",'Trades'!Q208="ALL_IN")),1,0)))</x:f>
        <x:v>0</x:v>
      </x:c>
      <x:c r="O208" s="29" t="n">
        <x:f>IF(P208=0,0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0,COUNTIFS('Exits'!$B$9:$B$608,'Trades'!A208,'Exits'!$K$9:$K$608,1)))</x:f>
        <x:v>0</x:v>
      </x:c>
      <x:c r="P208" s="29" t="n">
        <x:f>IF(COUNTA('Trades'!A208:I208,'Trades'!K208:T208)=0,0,1)</x:f>
        <x:v>0</x:v>
      </x:c>
    </x:row>
  </x:sheetData>
  <x:conditionalFormatting sqref="B9:C208">
    <x:cfRule type="expression" dxfId="1" priority="1">
      <x:formula>$K9=3</x:formula>
    </x:cfRule>
  </x:conditionalFormatting>
  <x:pageMargins left="0.7" right="0.7" top="0.75" bottom="0.75" header="0.3" footer="0.3"/>
</x:worksheet>
</file>

<file path=xl/worksheets/sheet3.xml><?xml version="1.0" encoding="utf-8"?>
<x:worksheet xmlns:x="http://schemas.openxmlformats.org/spreadsheetml/2006/main">
  <x:sheetPr>
    <x:tabColor rgb="FF8DA6BE"/>
  </x:sheetPr>
  <x:sheetViews>
    <x:sheetView showGridLines="0" workbookViewId="0">
      <x:pane xSplit="1" ySplit="8" topLeftCell="B9" activePane="bottomRight" state="frozen"/>
    </x:sheetView>
  </x:sheetViews>
  <x:sheetFormatPr defaultRowHeight="15"/>
  <x:cols>
    <x:col min="1" max="1" width="19" hidden="0" customWidth="1"/>
    <x:col min="2" max="2" width="19" hidden="0" customWidth="1"/>
    <x:col min="3" max="3" width="17" hidden="0" customWidth="1"/>
    <x:col min="4" max="4" width="24"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34" hidden="0" customWidth="1"/>
    <x:col min="19" max="19" width="34" hidden="0" customWidth="1"/>
    <x:col min="20" max="20" width="34" hidden="0" customWidth="1"/>
  </x:cols>
  <x:sheetData>
    <x:row r="1" ht="21" customHeight="1">
      <x:c r="A1" s="2"/>
      <x:c r="B1" s="2"/>
      <x:c r="C1" s="2"/>
      <x:c r="D1" s="2"/>
      <x:c r="E1" s="2"/>
      <x:c r="F1" s="2"/>
      <x:c r="G1" s="2"/>
      <x:c r="H1" s="2"/>
      <x:c r="I1" s="2"/>
      <x:c r="J1" s="2"/>
      <x:c r="K1" s="2"/>
      <x:c r="L1" s="2"/>
      <x:c r="M1" s="2"/>
      <x:c r="N1" s="2"/>
      <x:c r="O1" s="2"/>
      <x:c r="P1" s="2"/>
      <x:c r="Q1" s="2"/>
      <x:c r="R1" s="2"/>
      <x:c r="S1" s="2"/>
      <x:c r="T1" s="2"/>
    </x:row>
    <x:row r="2" ht="30" customHeight="1">
      <x:c r="A2" s="4" t="str">
        <x:v>Operaciones: una fila por posición inicial</x:v>
      </x:c>
      <x:c r="B2" s="5"/>
      <x:c r="C2" s="5"/>
      <x:c r="D2" s="5"/>
      <x:c r="E2" s="5"/>
      <x:c r="F2" s="5"/>
      <x:c r="G2" s="5"/>
      <x:c r="H2" s="5"/>
      <x:c r="I2" s="5"/>
      <x:c r="J2" s="5"/>
      <x:c r="K2" s="5"/>
      <x:c r="L2" s="5"/>
      <x:c r="M2" s="2"/>
      <x:c r="N2" s="2"/>
      <x:c r="O2" s="2"/>
      <x:c r="P2" s="2"/>
      <x:c r="Q2" s="2"/>
      <x:c r="R2" s="2"/>
      <x:c r="S2" s="2"/>
      <x:c r="T2" s="2"/>
    </x:row>
    <x:row r="3" ht="21" customHeight="1">
      <x:c r="A3" s="2"/>
      <x:c r="B3" s="2"/>
      <x:c r="C3" s="2"/>
      <x:c r="D3" s="2"/>
      <x:c r="E3" s="2"/>
      <x:c r="F3" s="2"/>
      <x:c r="G3" s="2"/>
      <x:c r="H3" s="2"/>
      <x:c r="I3" s="2"/>
      <x:c r="J3" s="2"/>
      <x:c r="K3" s="2"/>
      <x:c r="L3" s="2"/>
      <x:c r="M3" s="2"/>
      <x:c r="N3" s="2"/>
      <x:c r="O3" s="2"/>
      <x:c r="P3" s="2"/>
      <x:c r="Q3" s="2"/>
      <x:c r="R3" s="2"/>
      <x:c r="S3" s="2"/>
      <x:c r="T3" s="2"/>
    </x:row>
    <x:row r="4" ht="21" customHeight="1">
      <x:c r="A4" s="25" t="str">
        <x:v>Las celdas amarillas son entradas. Las grises contienen fórmulas. Los códigos se explican en Readme.</x:v>
      </x:c>
      <x:c r="B4" s="2"/>
      <x:c r="C4" s="2"/>
      <x:c r="D4" s="2"/>
      <x:c r="E4" s="2"/>
      <x:c r="F4" s="2"/>
      <x:c r="G4" s="2"/>
      <x:c r="H4" s="2"/>
      <x:c r="I4" s="2"/>
      <x:c r="J4" s="2"/>
      <x:c r="K4" s="2"/>
      <x:c r="L4" s="2"/>
      <x:c r="M4" s="2"/>
      <x:c r="N4" s="2"/>
      <x:c r="O4" s="2"/>
      <x:c r="P4" s="2"/>
      <x:c r="Q4" s="2"/>
      <x:c r="R4" s="2"/>
      <x:c r="S4" s="2"/>
      <x:c r="T4" s="2"/>
    </x:row>
    <x:row r="5" ht="21" customHeight="1">
      <x:c r="A5" s="25" t="str">
        <x:v>Capacidad: 200 posiciones y 600 salidas. No añada filas fuera del intervalo preparado.</x:v>
      </x:c>
      <x:c r="B5" s="2"/>
      <x:c r="C5" s="2"/>
      <x:c r="D5" s="2"/>
      <x:c r="E5" s="2"/>
      <x:c r="F5" s="2"/>
      <x:c r="G5" s="2"/>
      <x:c r="H5" s="2"/>
      <x:c r="I5" s="2"/>
      <x:c r="J5" s="2"/>
      <x:c r="K5" s="2"/>
      <x:c r="L5" s="2"/>
      <x:c r="M5" s="2"/>
      <x:c r="N5" s="2"/>
      <x:c r="O5" s="2"/>
      <x:c r="P5" s="2"/>
      <x:c r="Q5" s="2"/>
      <x:c r="R5" s="2"/>
      <x:c r="S5" s="2"/>
      <x:c r="T5" s="2"/>
    </x:row>
    <x:row r="6" ht="21" customHeight="1">
      <x:c r="A6" s="25" t="str">
        <x:v>Todos los importes usan la divisa elegida. Cambiar la etiqueta no convierte los importes.</x:v>
      </x:c>
      <x:c r="B6" s="2"/>
      <x:c r="C6" s="2"/>
      <x:c r="D6" s="2"/>
      <x:c r="E6" s="2"/>
      <x:c r="F6" s="2"/>
      <x:c r="G6" s="2"/>
      <x:c r="H6" s="2"/>
      <x:c r="I6" s="2"/>
      <x:c r="J6" s="2"/>
      <x:c r="K6" s="2"/>
      <x:c r="L6" s="2"/>
      <x:c r="M6" s="2"/>
      <x:c r="N6" s="2"/>
      <x:c r="O6" s="2"/>
      <x:c r="P6" s="2"/>
      <x:c r="Q6" s="2"/>
      <x:c r="R6" s="2"/>
      <x:c r="S6" s="2"/>
      <x:c r="T6" s="2"/>
    </x:row>
    <x:row r="7" ht="21" customHeight="1">
      <x:c r="A7" s="25" t="str">
        <x:v>ID: texto que empiece por A–Z, hasta 64 caracteres; sin *, ?, ~, =, &lt; ni &gt;. Ejemplo: T-001.</x:v>
      </x:c>
      <x:c r="B7" s="2"/>
      <x:c r="C7" s="2"/>
      <x:c r="D7" s="2"/>
      <x:c r="E7" s="2"/>
      <x:c r="F7" s="2"/>
      <x:c r="G7" s="2"/>
      <x:c r="H7" s="2"/>
      <x:c r="I7" s="2"/>
      <x:c r="J7" s="2"/>
      <x:c r="K7" s="2"/>
      <x:c r="L7" s="2"/>
      <x:c r="M7" s="2"/>
      <x:c r="N7" s="2"/>
      <x:c r="O7" s="2"/>
      <x:c r="P7" s="2"/>
      <x:c r="Q7" s="2"/>
      <x:c r="R7" s="2"/>
      <x:c r="S7" s="2"/>
      <x:c r="T7" s="2"/>
    </x:row>
    <x:row r="8" ht="46" customHeight="1">
      <x:c r="A8" s="18" t="str">
        <x:v>ID de operación</x:v>
      </x:c>
      <x:c r="B8" s="28" t="str">
        <x:v>Instrumento</x:v>
      </x:c>
      <x:c r="C8" s="28" t="str">
        <x:v>Dirección</x:v>
      </x:c>
      <x:c r="D8" s="28" t="str">
        <x:v>Apertura</x:v>
      </x:c>
      <x:c r="E8" s="28" t="str">
        <x:v>Cantidad inicial</x:v>
      </x:c>
      <x:c r="F8" s="28" t="str">
        <x:v>Unidad de cantidad</x:v>
      </x:c>
      <x:c r="G8" s="28" t="str">
        <x:v>Precio de entrada (opcional)</x:v>
      </x:c>
      <x:c r="H8" s="28" t="str">
        <x:v>Stop inicial (opcional)</x:v>
      </x:c>
      <x:c r="I8" s="28" t="str">
        <x:v>Estado</x:v>
      </x:c>
      <x:c r="J8" s="28" t="str">
        <x:v>Modo de P&amp;L</x:v>
      </x:c>
      <x:c r="K8" s="28" t="str">
        <x:v>¿Neto conciliado?</x:v>
      </x:c>
      <x:c r="L8" s="28" t="str">
        <x:v>P&amp;L neto del extracto</x:v>
      </x:c>
      <x:c r="M8" s="28" t="str">
        <x:v>Comisión</x:v>
      </x:c>
      <x:c r="N8" s="28" t="str">
        <x:v>Otros cargos</x:v>
      </x:c>
      <x:c r="O8" s="28" t="str">
        <x:v>Financiación (+/−)</x:v>
      </x:c>
      <x:c r="P8" s="28" t="str">
        <x:v>Riesgo inicial</x:v>
      </x:c>
      <x:c r="Q8" s="28" t="str">
        <x:v>Base del riesgo</x:v>
      </x:c>
      <x:c r="R8" s="28" t="str">
        <x:v>Setup</x:v>
      </x:c>
      <x:c r="S8" s="28" t="str">
        <x:v>Plan</x:v>
      </x:c>
      <x:c r="T8" s="19" t="str">
        <x:v>Observación</x:v>
      </x:c>
    </x:row>
    <x:row r="9" ht="21" customHeight="1">
      <x:c r="A9" s="34"/>
      <x:c r="B9" s="34"/>
      <x:c r="C9" s="9"/>
      <x:c r="D9" s="35"/>
      <x:c r="E9" s="36"/>
      <x:c r="F9" s="36"/>
      <x:c r="G9" s="36"/>
      <x:c r="H9" s="36"/>
      <x:c r="I9" s="9"/>
      <x:c r="J9" s="9" t="str">
        <x:v>NET</x:v>
      </x:c>
      <x:c r="K9" s="9"/>
      <x:c r="L9" s="37"/>
      <x:c r="M9" s="37"/>
      <x:c r="N9" s="37"/>
      <x:c r="O9" s="37"/>
      <x:c r="P9" s="37"/>
      <x:c r="Q9" s="9"/>
      <x:c r="R9" s="9"/>
      <x:c r="S9" s="9"/>
      <x:c r="T9" s="9"/>
    </x:row>
    <x:row r="10" ht="21" customHeight="1">
      <x:c r="A10" s="34"/>
      <x:c r="B10" s="34"/>
      <x:c r="C10" s="9"/>
      <x:c r="D10" s="35"/>
      <x:c r="E10" s="36"/>
      <x:c r="F10" s="36"/>
      <x:c r="G10" s="36"/>
      <x:c r="H10" s="36"/>
      <x:c r="I10" s="9"/>
      <x:c r="J10" s="9" t="str">
        <x:v>NET</x:v>
      </x:c>
      <x:c r="K10" s="9"/>
      <x:c r="L10" s="37"/>
      <x:c r="M10" s="37"/>
      <x:c r="N10" s="37"/>
      <x:c r="O10" s="37"/>
      <x:c r="P10" s="37"/>
      <x:c r="Q10" s="9"/>
      <x:c r="R10" s="9"/>
      <x:c r="S10" s="9"/>
      <x:c r="T10" s="9"/>
    </x:row>
    <x:row r="11" ht="21" customHeight="1">
      <x:c r="A11" s="34"/>
      <x:c r="B11" s="34"/>
      <x:c r="C11" s="9"/>
      <x:c r="D11" s="35"/>
      <x:c r="E11" s="36"/>
      <x:c r="F11" s="36"/>
      <x:c r="G11" s="36"/>
      <x:c r="H11" s="36"/>
      <x:c r="I11" s="9"/>
      <x:c r="J11" s="9" t="str">
        <x:v>NET</x:v>
      </x:c>
      <x:c r="K11" s="9"/>
      <x:c r="L11" s="37"/>
      <x:c r="M11" s="37"/>
      <x:c r="N11" s="37"/>
      <x:c r="O11" s="37"/>
      <x:c r="P11" s="37"/>
      <x:c r="Q11" s="9"/>
      <x:c r="R11" s="9"/>
      <x:c r="S11" s="9"/>
      <x:c r="T11" s="9"/>
    </x:row>
    <x:row r="12" ht="21" customHeight="1">
      <x:c r="A12" s="34"/>
      <x:c r="B12" s="34"/>
      <x:c r="C12" s="9"/>
      <x:c r="D12" s="35"/>
      <x:c r="E12" s="36"/>
      <x:c r="F12" s="36"/>
      <x:c r="G12" s="36"/>
      <x:c r="H12" s="36"/>
      <x:c r="I12" s="9"/>
      <x:c r="J12" s="9" t="str">
        <x:v>NET</x:v>
      </x:c>
      <x:c r="K12" s="9"/>
      <x:c r="L12" s="37"/>
      <x:c r="M12" s="37"/>
      <x:c r="N12" s="37"/>
      <x:c r="O12" s="37"/>
      <x:c r="P12" s="37"/>
      <x:c r="Q12" s="9"/>
      <x:c r="R12" s="9"/>
      <x:c r="S12" s="9"/>
      <x:c r="T12" s="9"/>
    </x:row>
    <x:row r="13" ht="21" customHeight="1">
      <x:c r="A13" s="34"/>
      <x:c r="B13" s="34"/>
      <x:c r="C13" s="9"/>
      <x:c r="D13" s="35"/>
      <x:c r="E13" s="36"/>
      <x:c r="F13" s="36"/>
      <x:c r="G13" s="36"/>
      <x:c r="H13" s="36"/>
      <x:c r="I13" s="9"/>
      <x:c r="J13" s="9" t="str">
        <x:v>NET</x:v>
      </x:c>
      <x:c r="K13" s="9"/>
      <x:c r="L13" s="37"/>
      <x:c r="M13" s="37"/>
      <x:c r="N13" s="37"/>
      <x:c r="O13" s="37"/>
      <x:c r="P13" s="37"/>
      <x:c r="Q13" s="9"/>
      <x:c r="R13" s="9"/>
      <x:c r="S13" s="9"/>
      <x:c r="T13" s="9"/>
    </x:row>
    <x:row r="14" ht="21" customHeight="1">
      <x:c r="A14" s="34"/>
      <x:c r="B14" s="34"/>
      <x:c r="C14" s="9"/>
      <x:c r="D14" s="35"/>
      <x:c r="E14" s="36"/>
      <x:c r="F14" s="36"/>
      <x:c r="G14" s="36"/>
      <x:c r="H14" s="36"/>
      <x:c r="I14" s="9"/>
      <x:c r="J14" s="9" t="str">
        <x:v>NET</x:v>
      </x:c>
      <x:c r="K14" s="9"/>
      <x:c r="L14" s="37"/>
      <x:c r="M14" s="37"/>
      <x:c r="N14" s="37"/>
      <x:c r="O14" s="37"/>
      <x:c r="P14" s="37"/>
      <x:c r="Q14" s="9"/>
      <x:c r="R14" s="9"/>
      <x:c r="S14" s="9"/>
      <x:c r="T14" s="9"/>
    </x:row>
    <x:row r="15" ht="21" customHeight="1">
      <x:c r="A15" s="34"/>
      <x:c r="B15" s="34"/>
      <x:c r="C15" s="9"/>
      <x:c r="D15" s="35"/>
      <x:c r="E15" s="36"/>
      <x:c r="F15" s="36"/>
      <x:c r="G15" s="36"/>
      <x:c r="H15" s="36"/>
      <x:c r="I15" s="9"/>
      <x:c r="J15" s="9" t="str">
        <x:v>NET</x:v>
      </x:c>
      <x:c r="K15" s="9"/>
      <x:c r="L15" s="37"/>
      <x:c r="M15" s="37"/>
      <x:c r="N15" s="37"/>
      <x:c r="O15" s="37"/>
      <x:c r="P15" s="37"/>
      <x:c r="Q15" s="9"/>
      <x:c r="R15" s="9"/>
      <x:c r="S15" s="9"/>
      <x:c r="T15" s="9"/>
    </x:row>
    <x:row r="16" ht="21" customHeight="1">
      <x:c r="A16" s="34"/>
      <x:c r="B16" s="34"/>
      <x:c r="C16" s="9"/>
      <x:c r="D16" s="35"/>
      <x:c r="E16" s="36"/>
      <x:c r="F16" s="36"/>
      <x:c r="G16" s="36"/>
      <x:c r="H16" s="36"/>
      <x:c r="I16" s="9"/>
      <x:c r="J16" s="9" t="str">
        <x:v>NET</x:v>
      </x:c>
      <x:c r="K16" s="9"/>
      <x:c r="L16" s="37"/>
      <x:c r="M16" s="37"/>
      <x:c r="N16" s="37"/>
      <x:c r="O16" s="37"/>
      <x:c r="P16" s="37"/>
      <x:c r="Q16" s="9"/>
      <x:c r="R16" s="9"/>
      <x:c r="S16" s="9"/>
      <x:c r="T16" s="9"/>
    </x:row>
    <x:row r="17" ht="21" customHeight="1">
      <x:c r="A17" s="34"/>
      <x:c r="B17" s="34"/>
      <x:c r="C17" s="9"/>
      <x:c r="D17" s="35"/>
      <x:c r="E17" s="36"/>
      <x:c r="F17" s="36"/>
      <x:c r="G17" s="36"/>
      <x:c r="H17" s="36"/>
      <x:c r="I17" s="9"/>
      <x:c r="J17" s="9" t="str">
        <x:v>NET</x:v>
      </x:c>
      <x:c r="K17" s="9"/>
      <x:c r="L17" s="37"/>
      <x:c r="M17" s="37"/>
      <x:c r="N17" s="37"/>
      <x:c r="O17" s="37"/>
      <x:c r="P17" s="37"/>
      <x:c r="Q17" s="9"/>
      <x:c r="R17" s="9"/>
      <x:c r="S17" s="9"/>
      <x:c r="T17" s="9"/>
    </x:row>
    <x:row r="18" ht="21" customHeight="1">
      <x:c r="A18" s="34"/>
      <x:c r="B18" s="34"/>
      <x:c r="C18" s="9"/>
      <x:c r="D18" s="35"/>
      <x:c r="E18" s="36"/>
      <x:c r="F18" s="36"/>
      <x:c r="G18" s="36"/>
      <x:c r="H18" s="36"/>
      <x:c r="I18" s="9"/>
      <x:c r="J18" s="9" t="str">
        <x:v>NET</x:v>
      </x:c>
      <x:c r="K18" s="9"/>
      <x:c r="L18" s="37"/>
      <x:c r="M18" s="37"/>
      <x:c r="N18" s="37"/>
      <x:c r="O18" s="37"/>
      <x:c r="P18" s="37"/>
      <x:c r="Q18" s="9"/>
      <x:c r="R18" s="9"/>
      <x:c r="S18" s="9"/>
      <x:c r="T18" s="9"/>
    </x:row>
    <x:row r="19" ht="21" customHeight="1">
      <x:c r="A19" s="34"/>
      <x:c r="B19" s="34"/>
      <x:c r="C19" s="9"/>
      <x:c r="D19" s="35"/>
      <x:c r="E19" s="36"/>
      <x:c r="F19" s="36"/>
      <x:c r="G19" s="36"/>
      <x:c r="H19" s="36"/>
      <x:c r="I19" s="9"/>
      <x:c r="J19" s="9" t="str">
        <x:v>NET</x:v>
      </x:c>
      <x:c r="K19" s="9"/>
      <x:c r="L19" s="37"/>
      <x:c r="M19" s="37"/>
      <x:c r="N19" s="37"/>
      <x:c r="O19" s="37"/>
      <x:c r="P19" s="37"/>
      <x:c r="Q19" s="9"/>
      <x:c r="R19" s="9"/>
      <x:c r="S19" s="9"/>
      <x:c r="T19" s="9"/>
    </x:row>
    <x:row r="20" ht="21" customHeight="1">
      <x:c r="A20" s="34"/>
      <x:c r="B20" s="34"/>
      <x:c r="C20" s="9"/>
      <x:c r="D20" s="35"/>
      <x:c r="E20" s="36"/>
      <x:c r="F20" s="36"/>
      <x:c r="G20" s="36"/>
      <x:c r="H20" s="36"/>
      <x:c r="I20" s="9"/>
      <x:c r="J20" s="9" t="str">
        <x:v>NET</x:v>
      </x:c>
      <x:c r="K20" s="9"/>
      <x:c r="L20" s="37"/>
      <x:c r="M20" s="37"/>
      <x:c r="N20" s="37"/>
      <x:c r="O20" s="37"/>
      <x:c r="P20" s="37"/>
      <x:c r="Q20" s="9"/>
      <x:c r="R20" s="9"/>
      <x:c r="S20" s="9"/>
      <x:c r="T20" s="9"/>
    </x:row>
    <x:row r="21" ht="21" customHeight="1">
      <x:c r="A21" s="34"/>
      <x:c r="B21" s="34"/>
      <x:c r="C21" s="9"/>
      <x:c r="D21" s="35"/>
      <x:c r="E21" s="36"/>
      <x:c r="F21" s="36"/>
      <x:c r="G21" s="36"/>
      <x:c r="H21" s="36"/>
      <x:c r="I21" s="9"/>
      <x:c r="J21" s="9" t="str">
        <x:v>NET</x:v>
      </x:c>
      <x:c r="K21" s="9"/>
      <x:c r="L21" s="37"/>
      <x:c r="M21" s="37"/>
      <x:c r="N21" s="37"/>
      <x:c r="O21" s="37"/>
      <x:c r="P21" s="37"/>
      <x:c r="Q21" s="9"/>
      <x:c r="R21" s="9"/>
      <x:c r="S21" s="9"/>
      <x:c r="T21" s="9"/>
    </x:row>
    <x:row r="22" ht="21" customHeight="1">
      <x:c r="A22" s="34"/>
      <x:c r="B22" s="34"/>
      <x:c r="C22" s="9"/>
      <x:c r="D22" s="35"/>
      <x:c r="E22" s="36"/>
      <x:c r="F22" s="36"/>
      <x:c r="G22" s="36"/>
      <x:c r="H22" s="36"/>
      <x:c r="I22" s="9"/>
      <x:c r="J22" s="9" t="str">
        <x:v>NET</x:v>
      </x:c>
      <x:c r="K22" s="9"/>
      <x:c r="L22" s="37"/>
      <x:c r="M22" s="37"/>
      <x:c r="N22" s="37"/>
      <x:c r="O22" s="37"/>
      <x:c r="P22" s="37"/>
      <x:c r="Q22" s="9"/>
      <x:c r="R22" s="9"/>
      <x:c r="S22" s="9"/>
      <x:c r="T22" s="9"/>
    </x:row>
    <x:row r="23" ht="21" customHeight="1">
      <x:c r="A23" s="34"/>
      <x:c r="B23" s="34"/>
      <x:c r="C23" s="9"/>
      <x:c r="D23" s="35"/>
      <x:c r="E23" s="36"/>
      <x:c r="F23" s="36"/>
      <x:c r="G23" s="36"/>
      <x:c r="H23" s="36"/>
      <x:c r="I23" s="9"/>
      <x:c r="J23" s="9" t="str">
        <x:v>NET</x:v>
      </x:c>
      <x:c r="K23" s="9"/>
      <x:c r="L23" s="37"/>
      <x:c r="M23" s="37"/>
      <x:c r="N23" s="37"/>
      <x:c r="O23" s="37"/>
      <x:c r="P23" s="37"/>
      <x:c r="Q23" s="9"/>
      <x:c r="R23" s="9"/>
      <x:c r="S23" s="9"/>
      <x:c r="T23" s="9"/>
    </x:row>
    <x:row r="24" ht="21" customHeight="1">
      <x:c r="A24" s="34"/>
      <x:c r="B24" s="34"/>
      <x:c r="C24" s="9"/>
      <x:c r="D24" s="35"/>
      <x:c r="E24" s="36"/>
      <x:c r="F24" s="36"/>
      <x:c r="G24" s="36"/>
      <x:c r="H24" s="36"/>
      <x:c r="I24" s="9"/>
      <x:c r="J24" s="9" t="str">
        <x:v>NET</x:v>
      </x:c>
      <x:c r="K24" s="9"/>
      <x:c r="L24" s="37"/>
      <x:c r="M24" s="37"/>
      <x:c r="N24" s="37"/>
      <x:c r="O24" s="37"/>
      <x:c r="P24" s="37"/>
      <x:c r="Q24" s="9"/>
      <x:c r="R24" s="9"/>
      <x:c r="S24" s="9"/>
      <x:c r="T24" s="9"/>
    </x:row>
    <x:row r="25" ht="21" customHeight="1">
      <x:c r="A25" s="34"/>
      <x:c r="B25" s="34"/>
      <x:c r="C25" s="9"/>
      <x:c r="D25" s="35"/>
      <x:c r="E25" s="36"/>
      <x:c r="F25" s="36"/>
      <x:c r="G25" s="36"/>
      <x:c r="H25" s="36"/>
      <x:c r="I25" s="9"/>
      <x:c r="J25" s="9" t="str">
        <x:v>NET</x:v>
      </x:c>
      <x:c r="K25" s="9"/>
      <x:c r="L25" s="37"/>
      <x:c r="M25" s="37"/>
      <x:c r="N25" s="37"/>
      <x:c r="O25" s="37"/>
      <x:c r="P25" s="37"/>
      <x:c r="Q25" s="9"/>
      <x:c r="R25" s="9"/>
      <x:c r="S25" s="9"/>
      <x:c r="T25" s="9"/>
    </x:row>
    <x:row r="26" ht="21" customHeight="1">
      <x:c r="A26" s="34"/>
      <x:c r="B26" s="34"/>
      <x:c r="C26" s="9"/>
      <x:c r="D26" s="35"/>
      <x:c r="E26" s="36"/>
      <x:c r="F26" s="36"/>
      <x:c r="G26" s="36"/>
      <x:c r="H26" s="36"/>
      <x:c r="I26" s="9"/>
      <x:c r="J26" s="9" t="str">
        <x:v>NET</x:v>
      </x:c>
      <x:c r="K26" s="9"/>
      <x:c r="L26" s="37"/>
      <x:c r="M26" s="37"/>
      <x:c r="N26" s="37"/>
      <x:c r="O26" s="37"/>
      <x:c r="P26" s="37"/>
      <x:c r="Q26" s="9"/>
      <x:c r="R26" s="9"/>
      <x:c r="S26" s="9"/>
      <x:c r="T26" s="9"/>
    </x:row>
    <x:row r="27" ht="21" customHeight="1">
      <x:c r="A27" s="34"/>
      <x:c r="B27" s="34"/>
      <x:c r="C27" s="9"/>
      <x:c r="D27" s="35"/>
      <x:c r="E27" s="36"/>
      <x:c r="F27" s="36"/>
      <x:c r="G27" s="36"/>
      <x:c r="H27" s="36"/>
      <x:c r="I27" s="9"/>
      <x:c r="J27" s="9" t="str">
        <x:v>NET</x:v>
      </x:c>
      <x:c r="K27" s="9"/>
      <x:c r="L27" s="37"/>
      <x:c r="M27" s="37"/>
      <x:c r="N27" s="37"/>
      <x:c r="O27" s="37"/>
      <x:c r="P27" s="37"/>
      <x:c r="Q27" s="9"/>
      <x:c r="R27" s="9"/>
      <x:c r="S27" s="9"/>
      <x:c r="T27" s="9"/>
    </x:row>
    <x:row r="28" ht="21" customHeight="1">
      <x:c r="A28" s="34"/>
      <x:c r="B28" s="34"/>
      <x:c r="C28" s="9"/>
      <x:c r="D28" s="35"/>
      <x:c r="E28" s="36"/>
      <x:c r="F28" s="36"/>
      <x:c r="G28" s="36"/>
      <x:c r="H28" s="36"/>
      <x:c r="I28" s="9"/>
      <x:c r="J28" s="9" t="str">
        <x:v>NET</x:v>
      </x:c>
      <x:c r="K28" s="9"/>
      <x:c r="L28" s="37"/>
      <x:c r="M28" s="37"/>
      <x:c r="N28" s="37"/>
      <x:c r="O28" s="37"/>
      <x:c r="P28" s="37"/>
      <x:c r="Q28" s="9"/>
      <x:c r="R28" s="9"/>
      <x:c r="S28" s="9"/>
      <x:c r="T28" s="9"/>
    </x:row>
    <x:row r="29" ht="21" customHeight="1">
      <x:c r="A29" s="34"/>
      <x:c r="B29" s="34"/>
      <x:c r="C29" s="9"/>
      <x:c r="D29" s="35"/>
      <x:c r="E29" s="36"/>
      <x:c r="F29" s="36"/>
      <x:c r="G29" s="36"/>
      <x:c r="H29" s="36"/>
      <x:c r="I29" s="9"/>
      <x:c r="J29" s="9" t="str">
        <x:v>NET</x:v>
      </x:c>
      <x:c r="K29" s="9"/>
      <x:c r="L29" s="37"/>
      <x:c r="M29" s="37"/>
      <x:c r="N29" s="37"/>
      <x:c r="O29" s="37"/>
      <x:c r="P29" s="37"/>
      <x:c r="Q29" s="9"/>
      <x:c r="R29" s="9"/>
      <x:c r="S29" s="9"/>
      <x:c r="T29" s="9"/>
    </x:row>
    <x:row r="30" ht="21" customHeight="1">
      <x:c r="A30" s="34"/>
      <x:c r="B30" s="34"/>
      <x:c r="C30" s="9"/>
      <x:c r="D30" s="35"/>
      <x:c r="E30" s="36"/>
      <x:c r="F30" s="36"/>
      <x:c r="G30" s="36"/>
      <x:c r="H30" s="36"/>
      <x:c r="I30" s="9"/>
      <x:c r="J30" s="9" t="str">
        <x:v>NET</x:v>
      </x:c>
      <x:c r="K30" s="9"/>
      <x:c r="L30" s="37"/>
      <x:c r="M30" s="37"/>
      <x:c r="N30" s="37"/>
      <x:c r="O30" s="37"/>
      <x:c r="P30" s="37"/>
      <x:c r="Q30" s="9"/>
      <x:c r="R30" s="9"/>
      <x:c r="S30" s="9"/>
      <x:c r="T30" s="9"/>
    </x:row>
    <x:row r="31" ht="21" customHeight="1">
      <x:c r="A31" s="34"/>
      <x:c r="B31" s="34"/>
      <x:c r="C31" s="9"/>
      <x:c r="D31" s="35"/>
      <x:c r="E31" s="36"/>
      <x:c r="F31" s="36"/>
      <x:c r="G31" s="36"/>
      <x:c r="H31" s="36"/>
      <x:c r="I31" s="9"/>
      <x:c r="J31" s="9" t="str">
        <x:v>NET</x:v>
      </x:c>
      <x:c r="K31" s="9"/>
      <x:c r="L31" s="37"/>
      <x:c r="M31" s="37"/>
      <x:c r="N31" s="37"/>
      <x:c r="O31" s="37"/>
      <x:c r="P31" s="37"/>
      <x:c r="Q31" s="9"/>
      <x:c r="R31" s="9"/>
      <x:c r="S31" s="9"/>
      <x:c r="T31" s="9"/>
    </x:row>
    <x:row r="32" ht="21" customHeight="1">
      <x:c r="A32" s="34"/>
      <x:c r="B32" s="34"/>
      <x:c r="C32" s="9"/>
      <x:c r="D32" s="35"/>
      <x:c r="E32" s="36"/>
      <x:c r="F32" s="36"/>
      <x:c r="G32" s="36"/>
      <x:c r="H32" s="36"/>
      <x:c r="I32" s="9"/>
      <x:c r="J32" s="9" t="str">
        <x:v>NET</x:v>
      </x:c>
      <x:c r="K32" s="9"/>
      <x:c r="L32" s="37"/>
      <x:c r="M32" s="37"/>
      <x:c r="N32" s="37"/>
      <x:c r="O32" s="37"/>
      <x:c r="P32" s="37"/>
      <x:c r="Q32" s="9"/>
      <x:c r="R32" s="9"/>
      <x:c r="S32" s="9"/>
      <x:c r="T32" s="9"/>
    </x:row>
    <x:row r="33" ht="21" customHeight="1">
      <x:c r="A33" s="34"/>
      <x:c r="B33" s="34"/>
      <x:c r="C33" s="9"/>
      <x:c r="D33" s="35"/>
      <x:c r="E33" s="36"/>
      <x:c r="F33" s="36"/>
      <x:c r="G33" s="36"/>
      <x:c r="H33" s="36"/>
      <x:c r="I33" s="9"/>
      <x:c r="J33" s="9" t="str">
        <x:v>NET</x:v>
      </x:c>
      <x:c r="K33" s="9"/>
      <x:c r="L33" s="37"/>
      <x:c r="M33" s="37"/>
      <x:c r="N33" s="37"/>
      <x:c r="O33" s="37"/>
      <x:c r="P33" s="37"/>
      <x:c r="Q33" s="9"/>
      <x:c r="R33" s="9"/>
      <x:c r="S33" s="9"/>
      <x:c r="T33" s="9"/>
    </x:row>
    <x:row r="34" ht="21" customHeight="1">
      <x:c r="A34" s="34"/>
      <x:c r="B34" s="34"/>
      <x:c r="C34" s="9"/>
      <x:c r="D34" s="35"/>
      <x:c r="E34" s="36"/>
      <x:c r="F34" s="36"/>
      <x:c r="G34" s="36"/>
      <x:c r="H34" s="36"/>
      <x:c r="I34" s="9"/>
      <x:c r="J34" s="9" t="str">
        <x:v>NET</x:v>
      </x:c>
      <x:c r="K34" s="9"/>
      <x:c r="L34" s="37"/>
      <x:c r="M34" s="37"/>
      <x:c r="N34" s="37"/>
      <x:c r="O34" s="37"/>
      <x:c r="P34" s="37"/>
      <x:c r="Q34" s="9"/>
      <x:c r="R34" s="9"/>
      <x:c r="S34" s="9"/>
      <x:c r="T34" s="9"/>
    </x:row>
    <x:row r="35" ht="21" customHeight="1">
      <x:c r="A35" s="34"/>
      <x:c r="B35" s="34"/>
      <x:c r="C35" s="9"/>
      <x:c r="D35" s="35"/>
      <x:c r="E35" s="36"/>
      <x:c r="F35" s="36"/>
      <x:c r="G35" s="36"/>
      <x:c r="H35" s="36"/>
      <x:c r="I35" s="9"/>
      <x:c r="J35" s="9" t="str">
        <x:v>NET</x:v>
      </x:c>
      <x:c r="K35" s="9"/>
      <x:c r="L35" s="37"/>
      <x:c r="M35" s="37"/>
      <x:c r="N35" s="37"/>
      <x:c r="O35" s="37"/>
      <x:c r="P35" s="37"/>
      <x:c r="Q35" s="9"/>
      <x:c r="R35" s="9"/>
      <x:c r="S35" s="9"/>
      <x:c r="T35" s="9"/>
    </x:row>
    <x:row r="36" ht="21" customHeight="1">
      <x:c r="A36" s="34"/>
      <x:c r="B36" s="34"/>
      <x:c r="C36" s="9"/>
      <x:c r="D36" s="35"/>
      <x:c r="E36" s="36"/>
      <x:c r="F36" s="36"/>
      <x:c r="G36" s="36"/>
      <x:c r="H36" s="36"/>
      <x:c r="I36" s="9"/>
      <x:c r="J36" s="9" t="str">
        <x:v>NET</x:v>
      </x:c>
      <x:c r="K36" s="9"/>
      <x:c r="L36" s="37"/>
      <x:c r="M36" s="37"/>
      <x:c r="N36" s="37"/>
      <x:c r="O36" s="37"/>
      <x:c r="P36" s="37"/>
      <x:c r="Q36" s="9"/>
      <x:c r="R36" s="9"/>
      <x:c r="S36" s="9"/>
      <x:c r="T36" s="9"/>
    </x:row>
    <x:row r="37" ht="21" customHeight="1">
      <x:c r="A37" s="34"/>
      <x:c r="B37" s="34"/>
      <x:c r="C37" s="9"/>
      <x:c r="D37" s="35"/>
      <x:c r="E37" s="36"/>
      <x:c r="F37" s="36"/>
      <x:c r="G37" s="36"/>
      <x:c r="H37" s="36"/>
      <x:c r="I37" s="9"/>
      <x:c r="J37" s="9" t="str">
        <x:v>NET</x:v>
      </x:c>
      <x:c r="K37" s="9"/>
      <x:c r="L37" s="37"/>
      <x:c r="M37" s="37"/>
      <x:c r="N37" s="37"/>
      <x:c r="O37" s="37"/>
      <x:c r="P37" s="37"/>
      <x:c r="Q37" s="9"/>
      <x:c r="R37" s="9"/>
      <x:c r="S37" s="9"/>
      <x:c r="T37" s="9"/>
    </x:row>
    <x:row r="38" ht="21" customHeight="1">
      <x:c r="A38" s="34"/>
      <x:c r="B38" s="34"/>
      <x:c r="C38" s="9"/>
      <x:c r="D38" s="35"/>
      <x:c r="E38" s="36"/>
      <x:c r="F38" s="36"/>
      <x:c r="G38" s="36"/>
      <x:c r="H38" s="36"/>
      <x:c r="I38" s="9"/>
      <x:c r="J38" s="9" t="str">
        <x:v>NET</x:v>
      </x:c>
      <x:c r="K38" s="9"/>
      <x:c r="L38" s="37"/>
      <x:c r="M38" s="37"/>
      <x:c r="N38" s="37"/>
      <x:c r="O38" s="37"/>
      <x:c r="P38" s="37"/>
      <x:c r="Q38" s="9"/>
      <x:c r="R38" s="9"/>
      <x:c r="S38" s="9"/>
      <x:c r="T38" s="9"/>
    </x:row>
    <x:row r="39" ht="21" customHeight="1">
      <x:c r="A39" s="34"/>
      <x:c r="B39" s="34"/>
      <x:c r="C39" s="9"/>
      <x:c r="D39" s="35"/>
      <x:c r="E39" s="36"/>
      <x:c r="F39" s="36"/>
      <x:c r="G39" s="36"/>
      <x:c r="H39" s="36"/>
      <x:c r="I39" s="9"/>
      <x:c r="J39" s="9" t="str">
        <x:v>NET</x:v>
      </x:c>
      <x:c r="K39" s="9"/>
      <x:c r="L39" s="37"/>
      <x:c r="M39" s="37"/>
      <x:c r="N39" s="37"/>
      <x:c r="O39" s="37"/>
      <x:c r="P39" s="37"/>
      <x:c r="Q39" s="9"/>
      <x:c r="R39" s="9"/>
      <x:c r="S39" s="9"/>
      <x:c r="T39" s="9"/>
    </x:row>
    <x:row r="40" ht="21" customHeight="1">
      <x:c r="A40" s="34"/>
      <x:c r="B40" s="34"/>
      <x:c r="C40" s="9"/>
      <x:c r="D40" s="35"/>
      <x:c r="E40" s="36"/>
      <x:c r="F40" s="36"/>
      <x:c r="G40" s="36"/>
      <x:c r="H40" s="36"/>
      <x:c r="I40" s="9"/>
      <x:c r="J40" s="9" t="str">
        <x:v>NET</x:v>
      </x:c>
      <x:c r="K40" s="9"/>
      <x:c r="L40" s="37"/>
      <x:c r="M40" s="37"/>
      <x:c r="N40" s="37"/>
      <x:c r="O40" s="37"/>
      <x:c r="P40" s="37"/>
      <x:c r="Q40" s="9"/>
      <x:c r="R40" s="9"/>
      <x:c r="S40" s="9"/>
      <x:c r="T40" s="9"/>
    </x:row>
    <x:row r="41" ht="21" customHeight="1">
      <x:c r="A41" s="34"/>
      <x:c r="B41" s="34"/>
      <x:c r="C41" s="9"/>
      <x:c r="D41" s="35"/>
      <x:c r="E41" s="36"/>
      <x:c r="F41" s="36"/>
      <x:c r="G41" s="36"/>
      <x:c r="H41" s="36"/>
      <x:c r="I41" s="9"/>
      <x:c r="J41" s="9" t="str">
        <x:v>NET</x:v>
      </x:c>
      <x:c r="K41" s="9"/>
      <x:c r="L41" s="37"/>
      <x:c r="M41" s="37"/>
      <x:c r="N41" s="37"/>
      <x:c r="O41" s="37"/>
      <x:c r="P41" s="37"/>
      <x:c r="Q41" s="9"/>
      <x:c r="R41" s="9"/>
      <x:c r="S41" s="9"/>
      <x:c r="T41" s="9"/>
    </x:row>
    <x:row r="42" ht="21" customHeight="1">
      <x:c r="A42" s="34"/>
      <x:c r="B42" s="34"/>
      <x:c r="C42" s="9"/>
      <x:c r="D42" s="35"/>
      <x:c r="E42" s="36"/>
      <x:c r="F42" s="36"/>
      <x:c r="G42" s="36"/>
      <x:c r="H42" s="36"/>
      <x:c r="I42" s="9"/>
      <x:c r="J42" s="9" t="str">
        <x:v>NET</x:v>
      </x:c>
      <x:c r="K42" s="9"/>
      <x:c r="L42" s="37"/>
      <x:c r="M42" s="37"/>
      <x:c r="N42" s="37"/>
      <x:c r="O42" s="37"/>
      <x:c r="P42" s="37"/>
      <x:c r="Q42" s="9"/>
      <x:c r="R42" s="9"/>
      <x:c r="S42" s="9"/>
      <x:c r="T42" s="9"/>
    </x:row>
    <x:row r="43" ht="21" customHeight="1">
      <x:c r="A43" s="34"/>
      <x:c r="B43" s="34"/>
      <x:c r="C43" s="9"/>
      <x:c r="D43" s="35"/>
      <x:c r="E43" s="36"/>
      <x:c r="F43" s="36"/>
      <x:c r="G43" s="36"/>
      <x:c r="H43" s="36"/>
      <x:c r="I43" s="9"/>
      <x:c r="J43" s="9" t="str">
        <x:v>NET</x:v>
      </x:c>
      <x:c r="K43" s="9"/>
      <x:c r="L43" s="37"/>
      <x:c r="M43" s="37"/>
      <x:c r="N43" s="37"/>
      <x:c r="O43" s="37"/>
      <x:c r="P43" s="37"/>
      <x:c r="Q43" s="9"/>
      <x:c r="R43" s="9"/>
      <x:c r="S43" s="9"/>
      <x:c r="T43" s="9"/>
    </x:row>
    <x:row r="44" ht="21" customHeight="1">
      <x:c r="A44" s="34"/>
      <x:c r="B44" s="34"/>
      <x:c r="C44" s="9"/>
      <x:c r="D44" s="35"/>
      <x:c r="E44" s="36"/>
      <x:c r="F44" s="36"/>
      <x:c r="G44" s="36"/>
      <x:c r="H44" s="36"/>
      <x:c r="I44" s="9"/>
      <x:c r="J44" s="9" t="str">
        <x:v>NET</x:v>
      </x:c>
      <x:c r="K44" s="9"/>
      <x:c r="L44" s="37"/>
      <x:c r="M44" s="37"/>
      <x:c r="N44" s="37"/>
      <x:c r="O44" s="37"/>
      <x:c r="P44" s="37"/>
      <x:c r="Q44" s="9"/>
      <x:c r="R44" s="9"/>
      <x:c r="S44" s="9"/>
      <x:c r="T44" s="9"/>
    </x:row>
    <x:row r="45" ht="21" customHeight="1">
      <x:c r="A45" s="34"/>
      <x:c r="B45" s="34"/>
      <x:c r="C45" s="9"/>
      <x:c r="D45" s="35"/>
      <x:c r="E45" s="36"/>
      <x:c r="F45" s="36"/>
      <x:c r="G45" s="36"/>
      <x:c r="H45" s="36"/>
      <x:c r="I45" s="9"/>
      <x:c r="J45" s="9" t="str">
        <x:v>NET</x:v>
      </x:c>
      <x:c r="K45" s="9"/>
      <x:c r="L45" s="37"/>
      <x:c r="M45" s="37"/>
      <x:c r="N45" s="37"/>
      <x:c r="O45" s="37"/>
      <x:c r="P45" s="37"/>
      <x:c r="Q45" s="9"/>
      <x:c r="R45" s="9"/>
      <x:c r="S45" s="9"/>
      <x:c r="T45" s="9"/>
    </x:row>
    <x:row r="46" ht="21" customHeight="1">
      <x:c r="A46" s="34"/>
      <x:c r="B46" s="34"/>
      <x:c r="C46" s="9"/>
      <x:c r="D46" s="35"/>
      <x:c r="E46" s="36"/>
      <x:c r="F46" s="36"/>
      <x:c r="G46" s="36"/>
      <x:c r="H46" s="36"/>
      <x:c r="I46" s="9"/>
      <x:c r="J46" s="9" t="str">
        <x:v>NET</x:v>
      </x:c>
      <x:c r="K46" s="9"/>
      <x:c r="L46" s="37"/>
      <x:c r="M46" s="37"/>
      <x:c r="N46" s="37"/>
      <x:c r="O46" s="37"/>
      <x:c r="P46" s="37"/>
      <x:c r="Q46" s="9"/>
      <x:c r="R46" s="9"/>
      <x:c r="S46" s="9"/>
      <x:c r="T46" s="9"/>
    </x:row>
    <x:row r="47" ht="21" customHeight="1">
      <x:c r="A47" s="34"/>
      <x:c r="B47" s="34"/>
      <x:c r="C47" s="9"/>
      <x:c r="D47" s="35"/>
      <x:c r="E47" s="36"/>
      <x:c r="F47" s="36"/>
      <x:c r="G47" s="36"/>
      <x:c r="H47" s="36"/>
      <x:c r="I47" s="9"/>
      <x:c r="J47" s="9" t="str">
        <x:v>NET</x:v>
      </x:c>
      <x:c r="K47" s="9"/>
      <x:c r="L47" s="37"/>
      <x:c r="M47" s="37"/>
      <x:c r="N47" s="37"/>
      <x:c r="O47" s="37"/>
      <x:c r="P47" s="37"/>
      <x:c r="Q47" s="9"/>
      <x:c r="R47" s="9"/>
      <x:c r="S47" s="9"/>
      <x:c r="T47" s="9"/>
    </x:row>
    <x:row r="48" ht="21" customHeight="1">
      <x:c r="A48" s="34"/>
      <x:c r="B48" s="34"/>
      <x:c r="C48" s="9"/>
      <x:c r="D48" s="35"/>
      <x:c r="E48" s="36"/>
      <x:c r="F48" s="36"/>
      <x:c r="G48" s="36"/>
      <x:c r="H48" s="36"/>
      <x:c r="I48" s="9"/>
      <x:c r="J48" s="9" t="str">
        <x:v>NET</x:v>
      </x:c>
      <x:c r="K48" s="9"/>
      <x:c r="L48" s="37"/>
      <x:c r="M48" s="37"/>
      <x:c r="N48" s="37"/>
      <x:c r="O48" s="37"/>
      <x:c r="P48" s="37"/>
      <x:c r="Q48" s="9"/>
      <x:c r="R48" s="9"/>
      <x:c r="S48" s="9"/>
      <x:c r="T48" s="9"/>
    </x:row>
    <x:row r="49" ht="21" customHeight="1">
      <x:c r="A49" s="34"/>
      <x:c r="B49" s="34"/>
      <x:c r="C49" s="9"/>
      <x:c r="D49" s="35"/>
      <x:c r="E49" s="36"/>
      <x:c r="F49" s="36"/>
      <x:c r="G49" s="36"/>
      <x:c r="H49" s="36"/>
      <x:c r="I49" s="9"/>
      <x:c r="J49" s="9" t="str">
        <x:v>NET</x:v>
      </x:c>
      <x:c r="K49" s="9"/>
      <x:c r="L49" s="37"/>
      <x:c r="M49" s="37"/>
      <x:c r="N49" s="37"/>
      <x:c r="O49" s="37"/>
      <x:c r="P49" s="37"/>
      <x:c r="Q49" s="9"/>
      <x:c r="R49" s="9"/>
      <x:c r="S49" s="9"/>
      <x:c r="T49" s="9"/>
    </x:row>
    <x:row r="50" ht="21" customHeight="1">
      <x:c r="A50" s="34"/>
      <x:c r="B50" s="34"/>
      <x:c r="C50" s="9"/>
      <x:c r="D50" s="35"/>
      <x:c r="E50" s="36"/>
      <x:c r="F50" s="36"/>
      <x:c r="G50" s="36"/>
      <x:c r="H50" s="36"/>
      <x:c r="I50" s="9"/>
      <x:c r="J50" s="9" t="str">
        <x:v>NET</x:v>
      </x:c>
      <x:c r="K50" s="9"/>
      <x:c r="L50" s="37"/>
      <x:c r="M50" s="37"/>
      <x:c r="N50" s="37"/>
      <x:c r="O50" s="37"/>
      <x:c r="P50" s="37"/>
      <x:c r="Q50" s="9"/>
      <x:c r="R50" s="9"/>
      <x:c r="S50" s="9"/>
      <x:c r="T50" s="9"/>
    </x:row>
    <x:row r="51" ht="21" customHeight="1">
      <x:c r="A51" s="34"/>
      <x:c r="B51" s="34"/>
      <x:c r="C51" s="9"/>
      <x:c r="D51" s="35"/>
      <x:c r="E51" s="36"/>
      <x:c r="F51" s="36"/>
      <x:c r="G51" s="36"/>
      <x:c r="H51" s="36"/>
      <x:c r="I51" s="9"/>
      <x:c r="J51" s="9" t="str">
        <x:v>NET</x:v>
      </x:c>
      <x:c r="K51" s="9"/>
      <x:c r="L51" s="37"/>
      <x:c r="M51" s="37"/>
      <x:c r="N51" s="37"/>
      <x:c r="O51" s="37"/>
      <x:c r="P51" s="37"/>
      <x:c r="Q51" s="9"/>
      <x:c r="R51" s="9"/>
      <x:c r="S51" s="9"/>
      <x:c r="T51" s="9"/>
    </x:row>
    <x:row r="52" ht="21" customHeight="1">
      <x:c r="A52" s="34"/>
      <x:c r="B52" s="34"/>
      <x:c r="C52" s="9"/>
      <x:c r="D52" s="35"/>
      <x:c r="E52" s="36"/>
      <x:c r="F52" s="36"/>
      <x:c r="G52" s="36"/>
      <x:c r="H52" s="36"/>
      <x:c r="I52" s="9"/>
      <x:c r="J52" s="9" t="str">
        <x:v>NET</x:v>
      </x:c>
      <x:c r="K52" s="9"/>
      <x:c r="L52" s="37"/>
      <x:c r="M52" s="37"/>
      <x:c r="N52" s="37"/>
      <x:c r="O52" s="37"/>
      <x:c r="P52" s="37"/>
      <x:c r="Q52" s="9"/>
      <x:c r="R52" s="9"/>
      <x:c r="S52" s="9"/>
      <x:c r="T52" s="9"/>
    </x:row>
    <x:row r="53" ht="21" customHeight="1">
      <x:c r="A53" s="34"/>
      <x:c r="B53" s="34"/>
      <x:c r="C53" s="9"/>
      <x:c r="D53" s="35"/>
      <x:c r="E53" s="36"/>
      <x:c r="F53" s="36"/>
      <x:c r="G53" s="36"/>
      <x:c r="H53" s="36"/>
      <x:c r="I53" s="9"/>
      <x:c r="J53" s="9" t="str">
        <x:v>NET</x:v>
      </x:c>
      <x:c r="K53" s="9"/>
      <x:c r="L53" s="37"/>
      <x:c r="M53" s="37"/>
      <x:c r="N53" s="37"/>
      <x:c r="O53" s="37"/>
      <x:c r="P53" s="37"/>
      <x:c r="Q53" s="9"/>
      <x:c r="R53" s="9"/>
      <x:c r="S53" s="9"/>
      <x:c r="T53" s="9"/>
    </x:row>
    <x:row r="54" ht="21" customHeight="1">
      <x:c r="A54" s="34"/>
      <x:c r="B54" s="34"/>
      <x:c r="C54" s="9"/>
      <x:c r="D54" s="35"/>
      <x:c r="E54" s="36"/>
      <x:c r="F54" s="36"/>
      <x:c r="G54" s="36"/>
      <x:c r="H54" s="36"/>
      <x:c r="I54" s="9"/>
      <x:c r="J54" s="9" t="str">
        <x:v>NET</x:v>
      </x:c>
      <x:c r="K54" s="9"/>
      <x:c r="L54" s="37"/>
      <x:c r="M54" s="37"/>
      <x:c r="N54" s="37"/>
      <x:c r="O54" s="37"/>
      <x:c r="P54" s="37"/>
      <x:c r="Q54" s="9"/>
      <x:c r="R54" s="9"/>
      <x:c r="S54" s="9"/>
      <x:c r="T54" s="9"/>
    </x:row>
    <x:row r="55" ht="21" customHeight="1">
      <x:c r="A55" s="34"/>
      <x:c r="B55" s="34"/>
      <x:c r="C55" s="9"/>
      <x:c r="D55" s="35"/>
      <x:c r="E55" s="36"/>
      <x:c r="F55" s="36"/>
      <x:c r="G55" s="36"/>
      <x:c r="H55" s="36"/>
      <x:c r="I55" s="9"/>
      <x:c r="J55" s="9" t="str">
        <x:v>NET</x:v>
      </x:c>
      <x:c r="K55" s="9"/>
      <x:c r="L55" s="37"/>
      <x:c r="M55" s="37"/>
      <x:c r="N55" s="37"/>
      <x:c r="O55" s="37"/>
      <x:c r="P55" s="37"/>
      <x:c r="Q55" s="9"/>
      <x:c r="R55" s="9"/>
      <x:c r="S55" s="9"/>
      <x:c r="T55" s="9"/>
    </x:row>
    <x:row r="56" ht="21" customHeight="1">
      <x:c r="A56" s="34"/>
      <x:c r="B56" s="34"/>
      <x:c r="C56" s="9"/>
      <x:c r="D56" s="35"/>
      <x:c r="E56" s="36"/>
      <x:c r="F56" s="36"/>
      <x:c r="G56" s="36"/>
      <x:c r="H56" s="36"/>
      <x:c r="I56" s="9"/>
      <x:c r="J56" s="9" t="str">
        <x:v>NET</x:v>
      </x:c>
      <x:c r="K56" s="9"/>
      <x:c r="L56" s="37"/>
      <x:c r="M56" s="37"/>
      <x:c r="N56" s="37"/>
      <x:c r="O56" s="37"/>
      <x:c r="P56" s="37"/>
      <x:c r="Q56" s="9"/>
      <x:c r="R56" s="9"/>
      <x:c r="S56" s="9"/>
      <x:c r="T56" s="9"/>
    </x:row>
    <x:row r="57" ht="21" customHeight="1">
      <x:c r="A57" s="34"/>
      <x:c r="B57" s="34"/>
      <x:c r="C57" s="9"/>
      <x:c r="D57" s="35"/>
      <x:c r="E57" s="36"/>
      <x:c r="F57" s="36"/>
      <x:c r="G57" s="36"/>
      <x:c r="H57" s="36"/>
      <x:c r="I57" s="9"/>
      <x:c r="J57" s="9" t="str">
        <x:v>NET</x:v>
      </x:c>
      <x:c r="K57" s="9"/>
      <x:c r="L57" s="37"/>
      <x:c r="M57" s="37"/>
      <x:c r="N57" s="37"/>
      <x:c r="O57" s="37"/>
      <x:c r="P57" s="37"/>
      <x:c r="Q57" s="9"/>
      <x:c r="R57" s="9"/>
      <x:c r="S57" s="9"/>
      <x:c r="T57" s="9"/>
    </x:row>
    <x:row r="58" ht="21" customHeight="1">
      <x:c r="A58" s="34"/>
      <x:c r="B58" s="34"/>
      <x:c r="C58" s="9"/>
      <x:c r="D58" s="35"/>
      <x:c r="E58" s="36"/>
      <x:c r="F58" s="36"/>
      <x:c r="G58" s="36"/>
      <x:c r="H58" s="36"/>
      <x:c r="I58" s="9"/>
      <x:c r="J58" s="9" t="str">
        <x:v>NET</x:v>
      </x:c>
      <x:c r="K58" s="9"/>
      <x:c r="L58" s="37"/>
      <x:c r="M58" s="37"/>
      <x:c r="N58" s="37"/>
      <x:c r="O58" s="37"/>
      <x:c r="P58" s="37"/>
      <x:c r="Q58" s="9"/>
      <x:c r="R58" s="9"/>
      <x:c r="S58" s="9"/>
      <x:c r="T58" s="9"/>
    </x:row>
    <x:row r="59" ht="21" customHeight="1">
      <x:c r="A59" s="34"/>
      <x:c r="B59" s="34"/>
      <x:c r="C59" s="9"/>
      <x:c r="D59" s="35"/>
      <x:c r="E59" s="36"/>
      <x:c r="F59" s="36"/>
      <x:c r="G59" s="36"/>
      <x:c r="H59" s="36"/>
      <x:c r="I59" s="9"/>
      <x:c r="J59" s="9" t="str">
        <x:v>NET</x:v>
      </x:c>
      <x:c r="K59" s="9"/>
      <x:c r="L59" s="37"/>
      <x:c r="M59" s="37"/>
      <x:c r="N59" s="37"/>
      <x:c r="O59" s="37"/>
      <x:c r="P59" s="37"/>
      <x:c r="Q59" s="9"/>
      <x:c r="R59" s="9"/>
      <x:c r="S59" s="9"/>
      <x:c r="T59" s="9"/>
    </x:row>
    <x:row r="60" ht="21" customHeight="1">
      <x:c r="A60" s="34"/>
      <x:c r="B60" s="34"/>
      <x:c r="C60" s="9"/>
      <x:c r="D60" s="35"/>
      <x:c r="E60" s="36"/>
      <x:c r="F60" s="36"/>
      <x:c r="G60" s="36"/>
      <x:c r="H60" s="36"/>
      <x:c r="I60" s="9"/>
      <x:c r="J60" s="9" t="str">
        <x:v>NET</x:v>
      </x:c>
      <x:c r="K60" s="9"/>
      <x:c r="L60" s="37"/>
      <x:c r="M60" s="37"/>
      <x:c r="N60" s="37"/>
      <x:c r="O60" s="37"/>
      <x:c r="P60" s="37"/>
      <x:c r="Q60" s="9"/>
      <x:c r="R60" s="9"/>
      <x:c r="S60" s="9"/>
      <x:c r="T60" s="9"/>
    </x:row>
    <x:row r="61" ht="21" customHeight="1">
      <x:c r="A61" s="34"/>
      <x:c r="B61" s="34"/>
      <x:c r="C61" s="9"/>
      <x:c r="D61" s="35"/>
      <x:c r="E61" s="36"/>
      <x:c r="F61" s="36"/>
      <x:c r="G61" s="36"/>
      <x:c r="H61" s="36"/>
      <x:c r="I61" s="9"/>
      <x:c r="J61" s="9" t="str">
        <x:v>NET</x:v>
      </x:c>
      <x:c r="K61" s="9"/>
      <x:c r="L61" s="37"/>
      <x:c r="M61" s="37"/>
      <x:c r="N61" s="37"/>
      <x:c r="O61" s="37"/>
      <x:c r="P61" s="37"/>
      <x:c r="Q61" s="9"/>
      <x:c r="R61" s="9"/>
      <x:c r="S61" s="9"/>
      <x:c r="T61" s="9"/>
    </x:row>
    <x:row r="62" ht="21" customHeight="1">
      <x:c r="A62" s="34"/>
      <x:c r="B62" s="34"/>
      <x:c r="C62" s="9"/>
      <x:c r="D62" s="35"/>
      <x:c r="E62" s="36"/>
      <x:c r="F62" s="36"/>
      <x:c r="G62" s="36"/>
      <x:c r="H62" s="36"/>
      <x:c r="I62" s="9"/>
      <x:c r="J62" s="9" t="str">
        <x:v>NET</x:v>
      </x:c>
      <x:c r="K62" s="9"/>
      <x:c r="L62" s="37"/>
      <x:c r="M62" s="37"/>
      <x:c r="N62" s="37"/>
      <x:c r="O62" s="37"/>
      <x:c r="P62" s="37"/>
      <x:c r="Q62" s="9"/>
      <x:c r="R62" s="9"/>
      <x:c r="S62" s="9"/>
      <x:c r="T62" s="9"/>
    </x:row>
    <x:row r="63" ht="21" customHeight="1">
      <x:c r="A63" s="34"/>
      <x:c r="B63" s="34"/>
      <x:c r="C63" s="9"/>
      <x:c r="D63" s="35"/>
      <x:c r="E63" s="36"/>
      <x:c r="F63" s="36"/>
      <x:c r="G63" s="36"/>
      <x:c r="H63" s="36"/>
      <x:c r="I63" s="9"/>
      <x:c r="J63" s="9" t="str">
        <x:v>NET</x:v>
      </x:c>
      <x:c r="K63" s="9"/>
      <x:c r="L63" s="37"/>
      <x:c r="M63" s="37"/>
      <x:c r="N63" s="37"/>
      <x:c r="O63" s="37"/>
      <x:c r="P63" s="37"/>
      <x:c r="Q63" s="9"/>
      <x:c r="R63" s="9"/>
      <x:c r="S63" s="9"/>
      <x:c r="T63" s="9"/>
    </x:row>
    <x:row r="64" ht="21" customHeight="1">
      <x:c r="A64" s="34"/>
      <x:c r="B64" s="34"/>
      <x:c r="C64" s="9"/>
      <x:c r="D64" s="35"/>
      <x:c r="E64" s="36"/>
      <x:c r="F64" s="36"/>
      <x:c r="G64" s="36"/>
      <x:c r="H64" s="36"/>
      <x:c r="I64" s="9"/>
      <x:c r="J64" s="9" t="str">
        <x:v>NET</x:v>
      </x:c>
      <x:c r="K64" s="9"/>
      <x:c r="L64" s="37"/>
      <x:c r="M64" s="37"/>
      <x:c r="N64" s="37"/>
      <x:c r="O64" s="37"/>
      <x:c r="P64" s="37"/>
      <x:c r="Q64" s="9"/>
      <x:c r="R64" s="9"/>
      <x:c r="S64" s="9"/>
      <x:c r="T64" s="9"/>
    </x:row>
    <x:row r="65" ht="21" customHeight="1">
      <x:c r="A65" s="34"/>
      <x:c r="B65" s="34"/>
      <x:c r="C65" s="9"/>
      <x:c r="D65" s="35"/>
      <x:c r="E65" s="36"/>
      <x:c r="F65" s="36"/>
      <x:c r="G65" s="36"/>
      <x:c r="H65" s="36"/>
      <x:c r="I65" s="9"/>
      <x:c r="J65" s="9" t="str">
        <x:v>NET</x:v>
      </x:c>
      <x:c r="K65" s="9"/>
      <x:c r="L65" s="37"/>
      <x:c r="M65" s="37"/>
      <x:c r="N65" s="37"/>
      <x:c r="O65" s="37"/>
      <x:c r="P65" s="37"/>
      <x:c r="Q65" s="9"/>
      <x:c r="R65" s="9"/>
      <x:c r="S65" s="9"/>
      <x:c r="T65" s="9"/>
    </x:row>
    <x:row r="66" ht="21" customHeight="1">
      <x:c r="A66" s="34"/>
      <x:c r="B66" s="34"/>
      <x:c r="C66" s="9"/>
      <x:c r="D66" s="35"/>
      <x:c r="E66" s="36"/>
      <x:c r="F66" s="36"/>
      <x:c r="G66" s="36"/>
      <x:c r="H66" s="36"/>
      <x:c r="I66" s="9"/>
      <x:c r="J66" s="9" t="str">
        <x:v>NET</x:v>
      </x:c>
      <x:c r="K66" s="9"/>
      <x:c r="L66" s="37"/>
      <x:c r="M66" s="37"/>
      <x:c r="N66" s="37"/>
      <x:c r="O66" s="37"/>
      <x:c r="P66" s="37"/>
      <x:c r="Q66" s="9"/>
      <x:c r="R66" s="9"/>
      <x:c r="S66" s="9"/>
      <x:c r="T66" s="9"/>
    </x:row>
    <x:row r="67" ht="21" customHeight="1">
      <x:c r="A67" s="34"/>
      <x:c r="B67" s="34"/>
      <x:c r="C67" s="9"/>
      <x:c r="D67" s="35"/>
      <x:c r="E67" s="36"/>
      <x:c r="F67" s="36"/>
      <x:c r="G67" s="36"/>
      <x:c r="H67" s="36"/>
      <x:c r="I67" s="9"/>
      <x:c r="J67" s="9" t="str">
        <x:v>NET</x:v>
      </x:c>
      <x:c r="K67" s="9"/>
      <x:c r="L67" s="37"/>
      <x:c r="M67" s="37"/>
      <x:c r="N67" s="37"/>
      <x:c r="O67" s="37"/>
      <x:c r="P67" s="37"/>
      <x:c r="Q67" s="9"/>
      <x:c r="R67" s="9"/>
      <x:c r="S67" s="9"/>
      <x:c r="T67" s="9"/>
    </x:row>
    <x:row r="68" ht="21" customHeight="1">
      <x:c r="A68" s="34"/>
      <x:c r="B68" s="34"/>
      <x:c r="C68" s="9"/>
      <x:c r="D68" s="35"/>
      <x:c r="E68" s="36"/>
      <x:c r="F68" s="36"/>
      <x:c r="G68" s="36"/>
      <x:c r="H68" s="36"/>
      <x:c r="I68" s="9"/>
      <x:c r="J68" s="9" t="str">
        <x:v>NET</x:v>
      </x:c>
      <x:c r="K68" s="9"/>
      <x:c r="L68" s="37"/>
      <x:c r="M68" s="37"/>
      <x:c r="N68" s="37"/>
      <x:c r="O68" s="37"/>
      <x:c r="P68" s="37"/>
      <x:c r="Q68" s="9"/>
      <x:c r="R68" s="9"/>
      <x:c r="S68" s="9"/>
      <x:c r="T68" s="9"/>
    </x:row>
    <x:row r="69" ht="21" customHeight="1">
      <x:c r="A69" s="34"/>
      <x:c r="B69" s="34"/>
      <x:c r="C69" s="9"/>
      <x:c r="D69" s="35"/>
      <x:c r="E69" s="36"/>
      <x:c r="F69" s="36"/>
      <x:c r="G69" s="36"/>
      <x:c r="H69" s="36"/>
      <x:c r="I69" s="9"/>
      <x:c r="J69" s="9" t="str">
        <x:v>NET</x:v>
      </x:c>
      <x:c r="K69" s="9"/>
      <x:c r="L69" s="37"/>
      <x:c r="M69" s="37"/>
      <x:c r="N69" s="37"/>
      <x:c r="O69" s="37"/>
      <x:c r="P69" s="37"/>
      <x:c r="Q69" s="9"/>
      <x:c r="R69" s="9"/>
      <x:c r="S69" s="9"/>
      <x:c r="T69" s="9"/>
    </x:row>
    <x:row r="70" ht="21" customHeight="1">
      <x:c r="A70" s="34"/>
      <x:c r="B70" s="34"/>
      <x:c r="C70" s="9"/>
      <x:c r="D70" s="35"/>
      <x:c r="E70" s="36"/>
      <x:c r="F70" s="36"/>
      <x:c r="G70" s="36"/>
      <x:c r="H70" s="36"/>
      <x:c r="I70" s="9"/>
      <x:c r="J70" s="9" t="str">
        <x:v>NET</x:v>
      </x:c>
      <x:c r="K70" s="9"/>
      <x:c r="L70" s="37"/>
      <x:c r="M70" s="37"/>
      <x:c r="N70" s="37"/>
      <x:c r="O70" s="37"/>
      <x:c r="P70" s="37"/>
      <x:c r="Q70" s="9"/>
      <x:c r="R70" s="9"/>
      <x:c r="S70" s="9"/>
      <x:c r="T70" s="9"/>
    </x:row>
    <x:row r="71" ht="21" customHeight="1">
      <x:c r="A71" s="34"/>
      <x:c r="B71" s="34"/>
      <x:c r="C71" s="9"/>
      <x:c r="D71" s="35"/>
      <x:c r="E71" s="36"/>
      <x:c r="F71" s="36"/>
      <x:c r="G71" s="36"/>
      <x:c r="H71" s="36"/>
      <x:c r="I71" s="9"/>
      <x:c r="J71" s="9" t="str">
        <x:v>NET</x:v>
      </x:c>
      <x:c r="K71" s="9"/>
      <x:c r="L71" s="37"/>
      <x:c r="M71" s="37"/>
      <x:c r="N71" s="37"/>
      <x:c r="O71" s="37"/>
      <x:c r="P71" s="37"/>
      <x:c r="Q71" s="9"/>
      <x:c r="R71" s="9"/>
      <x:c r="S71" s="9"/>
      <x:c r="T71" s="9"/>
    </x:row>
    <x:row r="72" ht="21" customHeight="1">
      <x:c r="A72" s="34"/>
      <x:c r="B72" s="34"/>
      <x:c r="C72" s="9"/>
      <x:c r="D72" s="35"/>
      <x:c r="E72" s="36"/>
      <x:c r="F72" s="36"/>
      <x:c r="G72" s="36"/>
      <x:c r="H72" s="36"/>
      <x:c r="I72" s="9"/>
      <x:c r="J72" s="9" t="str">
        <x:v>NET</x:v>
      </x:c>
      <x:c r="K72" s="9"/>
      <x:c r="L72" s="37"/>
      <x:c r="M72" s="37"/>
      <x:c r="N72" s="37"/>
      <x:c r="O72" s="37"/>
      <x:c r="P72" s="37"/>
      <x:c r="Q72" s="9"/>
      <x:c r="R72" s="9"/>
      <x:c r="S72" s="9"/>
      <x:c r="T72" s="9"/>
    </x:row>
    <x:row r="73" ht="21" customHeight="1">
      <x:c r="A73" s="34"/>
      <x:c r="B73" s="34"/>
      <x:c r="C73" s="9"/>
      <x:c r="D73" s="35"/>
      <x:c r="E73" s="36"/>
      <x:c r="F73" s="36"/>
      <x:c r="G73" s="36"/>
      <x:c r="H73" s="36"/>
      <x:c r="I73" s="9"/>
      <x:c r="J73" s="9" t="str">
        <x:v>NET</x:v>
      </x:c>
      <x:c r="K73" s="9"/>
      <x:c r="L73" s="37"/>
      <x:c r="M73" s="37"/>
      <x:c r="N73" s="37"/>
      <x:c r="O73" s="37"/>
      <x:c r="P73" s="37"/>
      <x:c r="Q73" s="9"/>
      <x:c r="R73" s="9"/>
      <x:c r="S73" s="9"/>
      <x:c r="T73" s="9"/>
    </x:row>
    <x:row r="74" ht="21" customHeight="1">
      <x:c r="A74" s="34"/>
      <x:c r="B74" s="34"/>
      <x:c r="C74" s="9"/>
      <x:c r="D74" s="35"/>
      <x:c r="E74" s="36"/>
      <x:c r="F74" s="36"/>
      <x:c r="G74" s="36"/>
      <x:c r="H74" s="36"/>
      <x:c r="I74" s="9"/>
      <x:c r="J74" s="9" t="str">
        <x:v>NET</x:v>
      </x:c>
      <x:c r="K74" s="9"/>
      <x:c r="L74" s="37"/>
      <x:c r="M74" s="37"/>
      <x:c r="N74" s="37"/>
      <x:c r="O74" s="37"/>
      <x:c r="P74" s="37"/>
      <x:c r="Q74" s="9"/>
      <x:c r="R74" s="9"/>
      <x:c r="S74" s="9"/>
      <x:c r="T74" s="9"/>
    </x:row>
    <x:row r="75" ht="21" customHeight="1">
      <x:c r="A75" s="34"/>
      <x:c r="B75" s="34"/>
      <x:c r="C75" s="9"/>
      <x:c r="D75" s="35"/>
      <x:c r="E75" s="36"/>
      <x:c r="F75" s="36"/>
      <x:c r="G75" s="36"/>
      <x:c r="H75" s="36"/>
      <x:c r="I75" s="9"/>
      <x:c r="J75" s="9" t="str">
        <x:v>NET</x:v>
      </x:c>
      <x:c r="K75" s="9"/>
      <x:c r="L75" s="37"/>
      <x:c r="M75" s="37"/>
      <x:c r="N75" s="37"/>
      <x:c r="O75" s="37"/>
      <x:c r="P75" s="37"/>
      <x:c r="Q75" s="9"/>
      <x:c r="R75" s="9"/>
      <x:c r="S75" s="9"/>
      <x:c r="T75" s="9"/>
    </x:row>
    <x:row r="76" ht="21" customHeight="1">
      <x:c r="A76" s="34"/>
      <x:c r="B76" s="34"/>
      <x:c r="C76" s="9"/>
      <x:c r="D76" s="35"/>
      <x:c r="E76" s="36"/>
      <x:c r="F76" s="36"/>
      <x:c r="G76" s="36"/>
      <x:c r="H76" s="36"/>
      <x:c r="I76" s="9"/>
      <x:c r="J76" s="9" t="str">
        <x:v>NET</x:v>
      </x:c>
      <x:c r="K76" s="9"/>
      <x:c r="L76" s="37"/>
      <x:c r="M76" s="37"/>
      <x:c r="N76" s="37"/>
      <x:c r="O76" s="37"/>
      <x:c r="P76" s="37"/>
      <x:c r="Q76" s="9"/>
      <x:c r="R76" s="9"/>
      <x:c r="S76" s="9"/>
      <x:c r="T76" s="9"/>
    </x:row>
    <x:row r="77" ht="21" customHeight="1">
      <x:c r="A77" s="34"/>
      <x:c r="B77" s="34"/>
      <x:c r="C77" s="9"/>
      <x:c r="D77" s="35"/>
      <x:c r="E77" s="36"/>
      <x:c r="F77" s="36"/>
      <x:c r="G77" s="36"/>
      <x:c r="H77" s="36"/>
      <x:c r="I77" s="9"/>
      <x:c r="J77" s="9" t="str">
        <x:v>NET</x:v>
      </x:c>
      <x:c r="K77" s="9"/>
      <x:c r="L77" s="37"/>
      <x:c r="M77" s="37"/>
      <x:c r="N77" s="37"/>
      <x:c r="O77" s="37"/>
      <x:c r="P77" s="37"/>
      <x:c r="Q77" s="9"/>
      <x:c r="R77" s="9"/>
      <x:c r="S77" s="9"/>
      <x:c r="T77" s="9"/>
    </x:row>
    <x:row r="78" ht="21" customHeight="1">
      <x:c r="A78" s="34"/>
      <x:c r="B78" s="34"/>
      <x:c r="C78" s="9"/>
      <x:c r="D78" s="35"/>
      <x:c r="E78" s="36"/>
      <x:c r="F78" s="36"/>
      <x:c r="G78" s="36"/>
      <x:c r="H78" s="36"/>
      <x:c r="I78" s="9"/>
      <x:c r="J78" s="9" t="str">
        <x:v>NET</x:v>
      </x:c>
      <x:c r="K78" s="9"/>
      <x:c r="L78" s="37"/>
      <x:c r="M78" s="37"/>
      <x:c r="N78" s="37"/>
      <x:c r="O78" s="37"/>
      <x:c r="P78" s="37"/>
      <x:c r="Q78" s="9"/>
      <x:c r="R78" s="9"/>
      <x:c r="S78" s="9"/>
      <x:c r="T78" s="9"/>
    </x:row>
    <x:row r="79" ht="21" customHeight="1">
      <x:c r="A79" s="34"/>
      <x:c r="B79" s="34"/>
      <x:c r="C79" s="9"/>
      <x:c r="D79" s="35"/>
      <x:c r="E79" s="36"/>
      <x:c r="F79" s="36"/>
      <x:c r="G79" s="36"/>
      <x:c r="H79" s="36"/>
      <x:c r="I79" s="9"/>
      <x:c r="J79" s="9" t="str">
        <x:v>NET</x:v>
      </x:c>
      <x:c r="K79" s="9"/>
      <x:c r="L79" s="37"/>
      <x:c r="M79" s="37"/>
      <x:c r="N79" s="37"/>
      <x:c r="O79" s="37"/>
      <x:c r="P79" s="37"/>
      <x:c r="Q79" s="9"/>
      <x:c r="R79" s="9"/>
      <x:c r="S79" s="9"/>
      <x:c r="T79" s="9"/>
    </x:row>
    <x:row r="80" ht="21" customHeight="1">
      <x:c r="A80" s="34"/>
      <x:c r="B80" s="34"/>
      <x:c r="C80" s="9"/>
      <x:c r="D80" s="35"/>
      <x:c r="E80" s="36"/>
      <x:c r="F80" s="36"/>
      <x:c r="G80" s="36"/>
      <x:c r="H80" s="36"/>
      <x:c r="I80" s="9"/>
      <x:c r="J80" s="9" t="str">
        <x:v>NET</x:v>
      </x:c>
      <x:c r="K80" s="9"/>
      <x:c r="L80" s="37"/>
      <x:c r="M80" s="37"/>
      <x:c r="N80" s="37"/>
      <x:c r="O80" s="37"/>
      <x:c r="P80" s="37"/>
      <x:c r="Q80" s="9"/>
      <x:c r="R80" s="9"/>
      <x:c r="S80" s="9"/>
      <x:c r="T80" s="9"/>
    </x:row>
    <x:row r="81" ht="21" customHeight="1">
      <x:c r="A81" s="34"/>
      <x:c r="B81" s="34"/>
      <x:c r="C81" s="9"/>
      <x:c r="D81" s="35"/>
      <x:c r="E81" s="36"/>
      <x:c r="F81" s="36"/>
      <x:c r="G81" s="36"/>
      <x:c r="H81" s="36"/>
      <x:c r="I81" s="9"/>
      <x:c r="J81" s="9" t="str">
        <x:v>NET</x:v>
      </x:c>
      <x:c r="K81" s="9"/>
      <x:c r="L81" s="37"/>
      <x:c r="M81" s="37"/>
      <x:c r="N81" s="37"/>
      <x:c r="O81" s="37"/>
      <x:c r="P81" s="37"/>
      <x:c r="Q81" s="9"/>
      <x:c r="R81" s="9"/>
      <x:c r="S81" s="9"/>
      <x:c r="T81" s="9"/>
    </x:row>
    <x:row r="82" ht="21" customHeight="1">
      <x:c r="A82" s="34"/>
      <x:c r="B82" s="34"/>
      <x:c r="C82" s="9"/>
      <x:c r="D82" s="35"/>
      <x:c r="E82" s="36"/>
      <x:c r="F82" s="36"/>
      <x:c r="G82" s="36"/>
      <x:c r="H82" s="36"/>
      <x:c r="I82" s="9"/>
      <x:c r="J82" s="9" t="str">
        <x:v>NET</x:v>
      </x:c>
      <x:c r="K82" s="9"/>
      <x:c r="L82" s="37"/>
      <x:c r="M82" s="37"/>
      <x:c r="N82" s="37"/>
      <x:c r="O82" s="37"/>
      <x:c r="P82" s="37"/>
      <x:c r="Q82" s="9"/>
      <x:c r="R82" s="9"/>
      <x:c r="S82" s="9"/>
      <x:c r="T82" s="9"/>
    </x:row>
    <x:row r="83" ht="21" customHeight="1">
      <x:c r="A83" s="34"/>
      <x:c r="B83" s="34"/>
      <x:c r="C83" s="9"/>
      <x:c r="D83" s="35"/>
      <x:c r="E83" s="36"/>
      <x:c r="F83" s="36"/>
      <x:c r="G83" s="36"/>
      <x:c r="H83" s="36"/>
      <x:c r="I83" s="9"/>
      <x:c r="J83" s="9" t="str">
        <x:v>NET</x:v>
      </x:c>
      <x:c r="K83" s="9"/>
      <x:c r="L83" s="37"/>
      <x:c r="M83" s="37"/>
      <x:c r="N83" s="37"/>
      <x:c r="O83" s="37"/>
      <x:c r="P83" s="37"/>
      <x:c r="Q83" s="9"/>
      <x:c r="R83" s="9"/>
      <x:c r="S83" s="9"/>
      <x:c r="T83" s="9"/>
    </x:row>
    <x:row r="84" ht="21" customHeight="1">
      <x:c r="A84" s="34"/>
      <x:c r="B84" s="34"/>
      <x:c r="C84" s="9"/>
      <x:c r="D84" s="35"/>
      <x:c r="E84" s="36"/>
      <x:c r="F84" s="36"/>
      <x:c r="G84" s="36"/>
      <x:c r="H84" s="36"/>
      <x:c r="I84" s="9"/>
      <x:c r="J84" s="9" t="str">
        <x:v>NET</x:v>
      </x:c>
      <x:c r="K84" s="9"/>
      <x:c r="L84" s="37"/>
      <x:c r="M84" s="37"/>
      <x:c r="N84" s="37"/>
      <x:c r="O84" s="37"/>
      <x:c r="P84" s="37"/>
      <x:c r="Q84" s="9"/>
      <x:c r="R84" s="9"/>
      <x:c r="S84" s="9"/>
      <x:c r="T84" s="9"/>
    </x:row>
    <x:row r="85" ht="21" customHeight="1">
      <x:c r="A85" s="34"/>
      <x:c r="B85" s="34"/>
      <x:c r="C85" s="9"/>
      <x:c r="D85" s="35"/>
      <x:c r="E85" s="36"/>
      <x:c r="F85" s="36"/>
      <x:c r="G85" s="36"/>
      <x:c r="H85" s="36"/>
      <x:c r="I85" s="9"/>
      <x:c r="J85" s="9" t="str">
        <x:v>NET</x:v>
      </x:c>
      <x:c r="K85" s="9"/>
      <x:c r="L85" s="37"/>
      <x:c r="M85" s="37"/>
      <x:c r="N85" s="37"/>
      <x:c r="O85" s="37"/>
      <x:c r="P85" s="37"/>
      <x:c r="Q85" s="9"/>
      <x:c r="R85" s="9"/>
      <x:c r="S85" s="9"/>
      <x:c r="T85" s="9"/>
    </x:row>
    <x:row r="86" ht="21" customHeight="1">
      <x:c r="A86" s="34"/>
      <x:c r="B86" s="34"/>
      <x:c r="C86" s="9"/>
      <x:c r="D86" s="35"/>
      <x:c r="E86" s="36"/>
      <x:c r="F86" s="36"/>
      <x:c r="G86" s="36"/>
      <x:c r="H86" s="36"/>
      <x:c r="I86" s="9"/>
      <x:c r="J86" s="9" t="str">
        <x:v>NET</x:v>
      </x:c>
      <x:c r="K86" s="9"/>
      <x:c r="L86" s="37"/>
      <x:c r="M86" s="37"/>
      <x:c r="N86" s="37"/>
      <x:c r="O86" s="37"/>
      <x:c r="P86" s="37"/>
      <x:c r="Q86" s="9"/>
      <x:c r="R86" s="9"/>
      <x:c r="S86" s="9"/>
      <x:c r="T86" s="9"/>
    </x:row>
    <x:row r="87" ht="21" customHeight="1">
      <x:c r="A87" s="34"/>
      <x:c r="B87" s="34"/>
      <x:c r="C87" s="9"/>
      <x:c r="D87" s="35"/>
      <x:c r="E87" s="36"/>
      <x:c r="F87" s="36"/>
      <x:c r="G87" s="36"/>
      <x:c r="H87" s="36"/>
      <x:c r="I87" s="9"/>
      <x:c r="J87" s="9" t="str">
        <x:v>NET</x:v>
      </x:c>
      <x:c r="K87" s="9"/>
      <x:c r="L87" s="37"/>
      <x:c r="M87" s="37"/>
      <x:c r="N87" s="37"/>
      <x:c r="O87" s="37"/>
      <x:c r="P87" s="37"/>
      <x:c r="Q87" s="9"/>
      <x:c r="R87" s="9"/>
      <x:c r="S87" s="9"/>
      <x:c r="T87" s="9"/>
    </x:row>
    <x:row r="88" ht="21" customHeight="1">
      <x:c r="A88" s="34"/>
      <x:c r="B88" s="34"/>
      <x:c r="C88" s="9"/>
      <x:c r="D88" s="35"/>
      <x:c r="E88" s="36"/>
      <x:c r="F88" s="36"/>
      <x:c r="G88" s="36"/>
      <x:c r="H88" s="36"/>
      <x:c r="I88" s="9"/>
      <x:c r="J88" s="9" t="str">
        <x:v>NET</x:v>
      </x:c>
      <x:c r="K88" s="9"/>
      <x:c r="L88" s="37"/>
      <x:c r="M88" s="37"/>
      <x:c r="N88" s="37"/>
      <x:c r="O88" s="37"/>
      <x:c r="P88" s="37"/>
      <x:c r="Q88" s="9"/>
      <x:c r="R88" s="9"/>
      <x:c r="S88" s="9"/>
      <x:c r="T88" s="9"/>
    </x:row>
    <x:row r="89" ht="21" customHeight="1">
      <x:c r="A89" s="34"/>
      <x:c r="B89" s="34"/>
      <x:c r="C89" s="9"/>
      <x:c r="D89" s="35"/>
      <x:c r="E89" s="36"/>
      <x:c r="F89" s="36"/>
      <x:c r="G89" s="36"/>
      <x:c r="H89" s="36"/>
      <x:c r="I89" s="9"/>
      <x:c r="J89" s="9" t="str">
        <x:v>NET</x:v>
      </x:c>
      <x:c r="K89" s="9"/>
      <x:c r="L89" s="37"/>
      <x:c r="M89" s="37"/>
      <x:c r="N89" s="37"/>
      <x:c r="O89" s="37"/>
      <x:c r="P89" s="37"/>
      <x:c r="Q89" s="9"/>
      <x:c r="R89" s="9"/>
      <x:c r="S89" s="9"/>
      <x:c r="T89" s="9"/>
    </x:row>
    <x:row r="90" ht="21" customHeight="1">
      <x:c r="A90" s="34"/>
      <x:c r="B90" s="34"/>
      <x:c r="C90" s="9"/>
      <x:c r="D90" s="35"/>
      <x:c r="E90" s="36"/>
      <x:c r="F90" s="36"/>
      <x:c r="G90" s="36"/>
      <x:c r="H90" s="36"/>
      <x:c r="I90" s="9"/>
      <x:c r="J90" s="9" t="str">
        <x:v>NET</x:v>
      </x:c>
      <x:c r="K90" s="9"/>
      <x:c r="L90" s="37"/>
      <x:c r="M90" s="37"/>
      <x:c r="N90" s="37"/>
      <x:c r="O90" s="37"/>
      <x:c r="P90" s="37"/>
      <x:c r="Q90" s="9"/>
      <x:c r="R90" s="9"/>
      <x:c r="S90" s="9"/>
      <x:c r="T90" s="9"/>
    </x:row>
    <x:row r="91" ht="21" customHeight="1">
      <x:c r="A91" s="34"/>
      <x:c r="B91" s="34"/>
      <x:c r="C91" s="9"/>
      <x:c r="D91" s="35"/>
      <x:c r="E91" s="36"/>
      <x:c r="F91" s="36"/>
      <x:c r="G91" s="36"/>
      <x:c r="H91" s="36"/>
      <x:c r="I91" s="9"/>
      <x:c r="J91" s="9" t="str">
        <x:v>NET</x:v>
      </x:c>
      <x:c r="K91" s="9"/>
      <x:c r="L91" s="37"/>
      <x:c r="M91" s="37"/>
      <x:c r="N91" s="37"/>
      <x:c r="O91" s="37"/>
      <x:c r="P91" s="37"/>
      <x:c r="Q91" s="9"/>
      <x:c r="R91" s="9"/>
      <x:c r="S91" s="9"/>
      <x:c r="T91" s="9"/>
    </x:row>
    <x:row r="92" ht="21" customHeight="1">
      <x:c r="A92" s="34"/>
      <x:c r="B92" s="34"/>
      <x:c r="C92" s="9"/>
      <x:c r="D92" s="35"/>
      <x:c r="E92" s="36"/>
      <x:c r="F92" s="36"/>
      <x:c r="G92" s="36"/>
      <x:c r="H92" s="36"/>
      <x:c r="I92" s="9"/>
      <x:c r="J92" s="9" t="str">
        <x:v>NET</x:v>
      </x:c>
      <x:c r="K92" s="9"/>
      <x:c r="L92" s="37"/>
      <x:c r="M92" s="37"/>
      <x:c r="N92" s="37"/>
      <x:c r="O92" s="37"/>
      <x:c r="P92" s="37"/>
      <x:c r="Q92" s="9"/>
      <x:c r="R92" s="9"/>
      <x:c r="S92" s="9"/>
      <x:c r="T92" s="9"/>
    </x:row>
    <x:row r="93" ht="21" customHeight="1">
      <x:c r="A93" s="34"/>
      <x:c r="B93" s="34"/>
      <x:c r="C93" s="9"/>
      <x:c r="D93" s="35"/>
      <x:c r="E93" s="36"/>
      <x:c r="F93" s="36"/>
      <x:c r="G93" s="36"/>
      <x:c r="H93" s="36"/>
      <x:c r="I93" s="9"/>
      <x:c r="J93" s="9" t="str">
        <x:v>NET</x:v>
      </x:c>
      <x:c r="K93" s="9"/>
      <x:c r="L93" s="37"/>
      <x:c r="M93" s="37"/>
      <x:c r="N93" s="37"/>
      <x:c r="O93" s="37"/>
      <x:c r="P93" s="37"/>
      <x:c r="Q93" s="9"/>
      <x:c r="R93" s="9"/>
      <x:c r="S93" s="9"/>
      <x:c r="T93" s="9"/>
    </x:row>
    <x:row r="94" ht="21" customHeight="1">
      <x:c r="A94" s="34"/>
      <x:c r="B94" s="34"/>
      <x:c r="C94" s="9"/>
      <x:c r="D94" s="35"/>
      <x:c r="E94" s="36"/>
      <x:c r="F94" s="36"/>
      <x:c r="G94" s="36"/>
      <x:c r="H94" s="36"/>
      <x:c r="I94" s="9"/>
      <x:c r="J94" s="9" t="str">
        <x:v>NET</x:v>
      </x:c>
      <x:c r="K94" s="9"/>
      <x:c r="L94" s="37"/>
      <x:c r="M94" s="37"/>
      <x:c r="N94" s="37"/>
      <x:c r="O94" s="37"/>
      <x:c r="P94" s="37"/>
      <x:c r="Q94" s="9"/>
      <x:c r="R94" s="9"/>
      <x:c r="S94" s="9"/>
      <x:c r="T94" s="9"/>
    </x:row>
    <x:row r="95" ht="21" customHeight="1">
      <x:c r="A95" s="34"/>
      <x:c r="B95" s="34"/>
      <x:c r="C95" s="9"/>
      <x:c r="D95" s="35"/>
      <x:c r="E95" s="36"/>
      <x:c r="F95" s="36"/>
      <x:c r="G95" s="36"/>
      <x:c r="H95" s="36"/>
      <x:c r="I95" s="9"/>
      <x:c r="J95" s="9" t="str">
        <x:v>NET</x:v>
      </x:c>
      <x:c r="K95" s="9"/>
      <x:c r="L95" s="37"/>
      <x:c r="M95" s="37"/>
      <x:c r="N95" s="37"/>
      <x:c r="O95" s="37"/>
      <x:c r="P95" s="37"/>
      <x:c r="Q95" s="9"/>
      <x:c r="R95" s="9"/>
      <x:c r="S95" s="9"/>
      <x:c r="T95" s="9"/>
    </x:row>
    <x:row r="96" ht="21" customHeight="1">
      <x:c r="A96" s="34"/>
      <x:c r="B96" s="34"/>
      <x:c r="C96" s="9"/>
      <x:c r="D96" s="35"/>
      <x:c r="E96" s="36"/>
      <x:c r="F96" s="36"/>
      <x:c r="G96" s="36"/>
      <x:c r="H96" s="36"/>
      <x:c r="I96" s="9"/>
      <x:c r="J96" s="9" t="str">
        <x:v>NET</x:v>
      </x:c>
      <x:c r="K96" s="9"/>
      <x:c r="L96" s="37"/>
      <x:c r="M96" s="37"/>
      <x:c r="N96" s="37"/>
      <x:c r="O96" s="37"/>
      <x:c r="P96" s="37"/>
      <x:c r="Q96" s="9"/>
      <x:c r="R96" s="9"/>
      <x:c r="S96" s="9"/>
      <x:c r="T96" s="9"/>
    </x:row>
    <x:row r="97" ht="21" customHeight="1">
      <x:c r="A97" s="34"/>
      <x:c r="B97" s="34"/>
      <x:c r="C97" s="9"/>
      <x:c r="D97" s="35"/>
      <x:c r="E97" s="36"/>
      <x:c r="F97" s="36"/>
      <x:c r="G97" s="36"/>
      <x:c r="H97" s="36"/>
      <x:c r="I97" s="9"/>
      <x:c r="J97" s="9" t="str">
        <x:v>NET</x:v>
      </x:c>
      <x:c r="K97" s="9"/>
      <x:c r="L97" s="37"/>
      <x:c r="M97" s="37"/>
      <x:c r="N97" s="37"/>
      <x:c r="O97" s="37"/>
      <x:c r="P97" s="37"/>
      <x:c r="Q97" s="9"/>
      <x:c r="R97" s="9"/>
      <x:c r="S97" s="9"/>
      <x:c r="T97" s="9"/>
    </x:row>
    <x:row r="98" ht="21" customHeight="1">
      <x:c r="A98" s="34"/>
      <x:c r="B98" s="34"/>
      <x:c r="C98" s="9"/>
      <x:c r="D98" s="35"/>
      <x:c r="E98" s="36"/>
      <x:c r="F98" s="36"/>
      <x:c r="G98" s="36"/>
      <x:c r="H98" s="36"/>
      <x:c r="I98" s="9"/>
      <x:c r="J98" s="9" t="str">
        <x:v>NET</x:v>
      </x:c>
      <x:c r="K98" s="9"/>
      <x:c r="L98" s="37"/>
      <x:c r="M98" s="37"/>
      <x:c r="N98" s="37"/>
      <x:c r="O98" s="37"/>
      <x:c r="P98" s="37"/>
      <x:c r="Q98" s="9"/>
      <x:c r="R98" s="9"/>
      <x:c r="S98" s="9"/>
      <x:c r="T98" s="9"/>
    </x:row>
    <x:row r="99" ht="21" customHeight="1">
      <x:c r="A99" s="34"/>
      <x:c r="B99" s="34"/>
      <x:c r="C99" s="9"/>
      <x:c r="D99" s="35"/>
      <x:c r="E99" s="36"/>
      <x:c r="F99" s="36"/>
      <x:c r="G99" s="36"/>
      <x:c r="H99" s="36"/>
      <x:c r="I99" s="9"/>
      <x:c r="J99" s="9" t="str">
        <x:v>NET</x:v>
      </x:c>
      <x:c r="K99" s="9"/>
      <x:c r="L99" s="37"/>
      <x:c r="M99" s="37"/>
      <x:c r="N99" s="37"/>
      <x:c r="O99" s="37"/>
      <x:c r="P99" s="37"/>
      <x:c r="Q99" s="9"/>
      <x:c r="R99" s="9"/>
      <x:c r="S99" s="9"/>
      <x:c r="T99" s="9"/>
    </x:row>
    <x:row r="100" ht="21" customHeight="1">
      <x:c r="A100" s="34"/>
      <x:c r="B100" s="34"/>
      <x:c r="C100" s="9"/>
      <x:c r="D100" s="35"/>
      <x:c r="E100" s="36"/>
      <x:c r="F100" s="36"/>
      <x:c r="G100" s="36"/>
      <x:c r="H100" s="36"/>
      <x:c r="I100" s="9"/>
      <x:c r="J100" s="9" t="str">
        <x:v>NET</x:v>
      </x:c>
      <x:c r="K100" s="9"/>
      <x:c r="L100" s="37"/>
      <x:c r="M100" s="37"/>
      <x:c r="N100" s="37"/>
      <x:c r="O100" s="37"/>
      <x:c r="P100" s="37"/>
      <x:c r="Q100" s="9"/>
      <x:c r="R100" s="9"/>
      <x:c r="S100" s="9"/>
      <x:c r="T100" s="9"/>
    </x:row>
    <x:row r="101" ht="21" customHeight="1">
      <x:c r="A101" s="34"/>
      <x:c r="B101" s="34"/>
      <x:c r="C101" s="9"/>
      <x:c r="D101" s="35"/>
      <x:c r="E101" s="36"/>
      <x:c r="F101" s="36"/>
      <x:c r="G101" s="36"/>
      <x:c r="H101" s="36"/>
      <x:c r="I101" s="9"/>
      <x:c r="J101" s="9" t="str">
        <x:v>NET</x:v>
      </x:c>
      <x:c r="K101" s="9"/>
      <x:c r="L101" s="37"/>
      <x:c r="M101" s="37"/>
      <x:c r="N101" s="37"/>
      <x:c r="O101" s="37"/>
      <x:c r="P101" s="37"/>
      <x:c r="Q101" s="9"/>
      <x:c r="R101" s="9"/>
      <x:c r="S101" s="9"/>
      <x:c r="T101" s="9"/>
    </x:row>
    <x:row r="102" ht="21" customHeight="1">
      <x:c r="A102" s="34"/>
      <x:c r="B102" s="34"/>
      <x:c r="C102" s="9"/>
      <x:c r="D102" s="35"/>
      <x:c r="E102" s="36"/>
      <x:c r="F102" s="36"/>
      <x:c r="G102" s="36"/>
      <x:c r="H102" s="36"/>
      <x:c r="I102" s="9"/>
      <x:c r="J102" s="9" t="str">
        <x:v>NET</x:v>
      </x:c>
      <x:c r="K102" s="9"/>
      <x:c r="L102" s="37"/>
      <x:c r="M102" s="37"/>
      <x:c r="N102" s="37"/>
      <x:c r="O102" s="37"/>
      <x:c r="P102" s="37"/>
      <x:c r="Q102" s="9"/>
      <x:c r="R102" s="9"/>
      <x:c r="S102" s="9"/>
      <x:c r="T102" s="9"/>
    </x:row>
    <x:row r="103" ht="21" customHeight="1">
      <x:c r="A103" s="34"/>
      <x:c r="B103" s="34"/>
      <x:c r="C103" s="9"/>
      <x:c r="D103" s="35"/>
      <x:c r="E103" s="36"/>
      <x:c r="F103" s="36"/>
      <x:c r="G103" s="36"/>
      <x:c r="H103" s="36"/>
      <x:c r="I103" s="9"/>
      <x:c r="J103" s="9" t="str">
        <x:v>NET</x:v>
      </x:c>
      <x:c r="K103" s="9"/>
      <x:c r="L103" s="37"/>
      <x:c r="M103" s="37"/>
      <x:c r="N103" s="37"/>
      <x:c r="O103" s="37"/>
      <x:c r="P103" s="37"/>
      <x:c r="Q103" s="9"/>
      <x:c r="R103" s="9"/>
      <x:c r="S103" s="9"/>
      <x:c r="T103" s="9"/>
    </x:row>
    <x:row r="104" ht="21" customHeight="1">
      <x:c r="A104" s="34"/>
      <x:c r="B104" s="34"/>
      <x:c r="C104" s="9"/>
      <x:c r="D104" s="35"/>
      <x:c r="E104" s="36"/>
      <x:c r="F104" s="36"/>
      <x:c r="G104" s="36"/>
      <x:c r="H104" s="36"/>
      <x:c r="I104" s="9"/>
      <x:c r="J104" s="9" t="str">
        <x:v>NET</x:v>
      </x:c>
      <x:c r="K104" s="9"/>
      <x:c r="L104" s="37"/>
      <x:c r="M104" s="37"/>
      <x:c r="N104" s="37"/>
      <x:c r="O104" s="37"/>
      <x:c r="P104" s="37"/>
      <x:c r="Q104" s="9"/>
      <x:c r="R104" s="9"/>
      <x:c r="S104" s="9"/>
      <x:c r="T104" s="9"/>
    </x:row>
    <x:row r="105" ht="21" customHeight="1">
      <x:c r="A105" s="34"/>
      <x:c r="B105" s="34"/>
      <x:c r="C105" s="9"/>
      <x:c r="D105" s="35"/>
      <x:c r="E105" s="36"/>
      <x:c r="F105" s="36"/>
      <x:c r="G105" s="36"/>
      <x:c r="H105" s="36"/>
      <x:c r="I105" s="9"/>
      <x:c r="J105" s="9" t="str">
        <x:v>NET</x:v>
      </x:c>
      <x:c r="K105" s="9"/>
      <x:c r="L105" s="37"/>
      <x:c r="M105" s="37"/>
      <x:c r="N105" s="37"/>
      <x:c r="O105" s="37"/>
      <x:c r="P105" s="37"/>
      <x:c r="Q105" s="9"/>
      <x:c r="R105" s="9"/>
      <x:c r="S105" s="9"/>
      <x:c r="T105" s="9"/>
    </x:row>
    <x:row r="106" ht="21" customHeight="1">
      <x:c r="A106" s="34"/>
      <x:c r="B106" s="34"/>
      <x:c r="C106" s="9"/>
      <x:c r="D106" s="35"/>
      <x:c r="E106" s="36"/>
      <x:c r="F106" s="36"/>
      <x:c r="G106" s="36"/>
      <x:c r="H106" s="36"/>
      <x:c r="I106" s="9"/>
      <x:c r="J106" s="9" t="str">
        <x:v>NET</x:v>
      </x:c>
      <x:c r="K106" s="9"/>
      <x:c r="L106" s="37"/>
      <x:c r="M106" s="37"/>
      <x:c r="N106" s="37"/>
      <x:c r="O106" s="37"/>
      <x:c r="P106" s="37"/>
      <x:c r="Q106" s="9"/>
      <x:c r="R106" s="9"/>
      <x:c r="S106" s="9"/>
      <x:c r="T106" s="9"/>
    </x:row>
    <x:row r="107" ht="21" customHeight="1">
      <x:c r="A107" s="34"/>
      <x:c r="B107" s="34"/>
      <x:c r="C107" s="9"/>
      <x:c r="D107" s="35"/>
      <x:c r="E107" s="36"/>
      <x:c r="F107" s="36"/>
      <x:c r="G107" s="36"/>
      <x:c r="H107" s="36"/>
      <x:c r="I107" s="9"/>
      <x:c r="J107" s="9" t="str">
        <x:v>NET</x:v>
      </x:c>
      <x:c r="K107" s="9"/>
      <x:c r="L107" s="37"/>
      <x:c r="M107" s="37"/>
      <x:c r="N107" s="37"/>
      <x:c r="O107" s="37"/>
      <x:c r="P107" s="37"/>
      <x:c r="Q107" s="9"/>
      <x:c r="R107" s="9"/>
      <x:c r="S107" s="9"/>
      <x:c r="T107" s="9"/>
    </x:row>
    <x:row r="108" ht="21" customHeight="1">
      <x:c r="A108" s="34"/>
      <x:c r="B108" s="34"/>
      <x:c r="C108" s="9"/>
      <x:c r="D108" s="35"/>
      <x:c r="E108" s="36"/>
      <x:c r="F108" s="36"/>
      <x:c r="G108" s="36"/>
      <x:c r="H108" s="36"/>
      <x:c r="I108" s="9"/>
      <x:c r="J108" s="9" t="str">
        <x:v>NET</x:v>
      </x:c>
      <x:c r="K108" s="9"/>
      <x:c r="L108" s="37"/>
      <x:c r="M108" s="37"/>
      <x:c r="N108" s="37"/>
      <x:c r="O108" s="37"/>
      <x:c r="P108" s="37"/>
      <x:c r="Q108" s="9"/>
      <x:c r="R108" s="9"/>
      <x:c r="S108" s="9"/>
      <x:c r="T108" s="9"/>
    </x:row>
    <x:row r="109" ht="21" customHeight="1">
      <x:c r="A109" s="34"/>
      <x:c r="B109" s="34"/>
      <x:c r="C109" s="9"/>
      <x:c r="D109" s="35"/>
      <x:c r="E109" s="36"/>
      <x:c r="F109" s="36"/>
      <x:c r="G109" s="36"/>
      <x:c r="H109" s="36"/>
      <x:c r="I109" s="9"/>
      <x:c r="J109" s="9" t="str">
        <x:v>NET</x:v>
      </x:c>
      <x:c r="K109" s="9"/>
      <x:c r="L109" s="37"/>
      <x:c r="M109" s="37"/>
      <x:c r="N109" s="37"/>
      <x:c r="O109" s="37"/>
      <x:c r="P109" s="37"/>
      <x:c r="Q109" s="9"/>
      <x:c r="R109" s="9"/>
      <x:c r="S109" s="9"/>
      <x:c r="T109" s="9"/>
    </x:row>
    <x:row r="110" ht="21" customHeight="1">
      <x:c r="A110" s="34"/>
      <x:c r="B110" s="34"/>
      <x:c r="C110" s="9"/>
      <x:c r="D110" s="35"/>
      <x:c r="E110" s="36"/>
      <x:c r="F110" s="36"/>
      <x:c r="G110" s="36"/>
      <x:c r="H110" s="36"/>
      <x:c r="I110" s="9"/>
      <x:c r="J110" s="9" t="str">
        <x:v>NET</x:v>
      </x:c>
      <x:c r="K110" s="9"/>
      <x:c r="L110" s="37"/>
      <x:c r="M110" s="37"/>
      <x:c r="N110" s="37"/>
      <x:c r="O110" s="37"/>
      <x:c r="P110" s="37"/>
      <x:c r="Q110" s="9"/>
      <x:c r="R110" s="9"/>
      <x:c r="S110" s="9"/>
      <x:c r="T110" s="9"/>
    </x:row>
    <x:row r="111" ht="21" customHeight="1">
      <x:c r="A111" s="34"/>
      <x:c r="B111" s="34"/>
      <x:c r="C111" s="9"/>
      <x:c r="D111" s="35"/>
      <x:c r="E111" s="36"/>
      <x:c r="F111" s="36"/>
      <x:c r="G111" s="36"/>
      <x:c r="H111" s="36"/>
      <x:c r="I111" s="9"/>
      <x:c r="J111" s="9" t="str">
        <x:v>NET</x:v>
      </x:c>
      <x:c r="K111" s="9"/>
      <x:c r="L111" s="37"/>
      <x:c r="M111" s="37"/>
      <x:c r="N111" s="37"/>
      <x:c r="O111" s="37"/>
      <x:c r="P111" s="37"/>
      <x:c r="Q111" s="9"/>
      <x:c r="R111" s="9"/>
      <x:c r="S111" s="9"/>
      <x:c r="T111" s="9"/>
    </x:row>
    <x:row r="112" ht="21" customHeight="1">
      <x:c r="A112" s="34"/>
      <x:c r="B112" s="34"/>
      <x:c r="C112" s="9"/>
      <x:c r="D112" s="35"/>
      <x:c r="E112" s="36"/>
      <x:c r="F112" s="36"/>
      <x:c r="G112" s="36"/>
      <x:c r="H112" s="36"/>
      <x:c r="I112" s="9"/>
      <x:c r="J112" s="9" t="str">
        <x:v>NET</x:v>
      </x:c>
      <x:c r="K112" s="9"/>
      <x:c r="L112" s="37"/>
      <x:c r="M112" s="37"/>
      <x:c r="N112" s="37"/>
      <x:c r="O112" s="37"/>
      <x:c r="P112" s="37"/>
      <x:c r="Q112" s="9"/>
      <x:c r="R112" s="9"/>
      <x:c r="S112" s="9"/>
      <x:c r="T112" s="9"/>
    </x:row>
    <x:row r="113" ht="21" customHeight="1">
      <x:c r="A113" s="34"/>
      <x:c r="B113" s="34"/>
      <x:c r="C113" s="9"/>
      <x:c r="D113" s="35"/>
      <x:c r="E113" s="36"/>
      <x:c r="F113" s="36"/>
      <x:c r="G113" s="36"/>
      <x:c r="H113" s="36"/>
      <x:c r="I113" s="9"/>
      <x:c r="J113" s="9" t="str">
        <x:v>NET</x:v>
      </x:c>
      <x:c r="K113" s="9"/>
      <x:c r="L113" s="37"/>
      <x:c r="M113" s="37"/>
      <x:c r="N113" s="37"/>
      <x:c r="O113" s="37"/>
      <x:c r="P113" s="37"/>
      <x:c r="Q113" s="9"/>
      <x:c r="R113" s="9"/>
      <x:c r="S113" s="9"/>
      <x:c r="T113" s="9"/>
    </x:row>
    <x:row r="114" ht="21" customHeight="1">
      <x:c r="A114" s="34"/>
      <x:c r="B114" s="34"/>
      <x:c r="C114" s="9"/>
      <x:c r="D114" s="35"/>
      <x:c r="E114" s="36"/>
      <x:c r="F114" s="36"/>
      <x:c r="G114" s="36"/>
      <x:c r="H114" s="36"/>
      <x:c r="I114" s="9"/>
      <x:c r="J114" s="9" t="str">
        <x:v>NET</x:v>
      </x:c>
      <x:c r="K114" s="9"/>
      <x:c r="L114" s="37"/>
      <x:c r="M114" s="37"/>
      <x:c r="N114" s="37"/>
      <x:c r="O114" s="37"/>
      <x:c r="P114" s="37"/>
      <x:c r="Q114" s="9"/>
      <x:c r="R114" s="9"/>
      <x:c r="S114" s="9"/>
      <x:c r="T114" s="9"/>
    </x:row>
    <x:row r="115" ht="21" customHeight="1">
      <x:c r="A115" s="34"/>
      <x:c r="B115" s="34"/>
      <x:c r="C115" s="9"/>
      <x:c r="D115" s="35"/>
      <x:c r="E115" s="36"/>
      <x:c r="F115" s="36"/>
      <x:c r="G115" s="36"/>
      <x:c r="H115" s="36"/>
      <x:c r="I115" s="9"/>
      <x:c r="J115" s="9" t="str">
        <x:v>NET</x:v>
      </x:c>
      <x:c r="K115" s="9"/>
      <x:c r="L115" s="37"/>
      <x:c r="M115" s="37"/>
      <x:c r="N115" s="37"/>
      <x:c r="O115" s="37"/>
      <x:c r="P115" s="37"/>
      <x:c r="Q115" s="9"/>
      <x:c r="R115" s="9"/>
      <x:c r="S115" s="9"/>
      <x:c r="T115" s="9"/>
    </x:row>
    <x:row r="116" ht="21" customHeight="1">
      <x:c r="A116" s="34"/>
      <x:c r="B116" s="34"/>
      <x:c r="C116" s="9"/>
      <x:c r="D116" s="35"/>
      <x:c r="E116" s="36"/>
      <x:c r="F116" s="36"/>
      <x:c r="G116" s="36"/>
      <x:c r="H116" s="36"/>
      <x:c r="I116" s="9"/>
      <x:c r="J116" s="9" t="str">
        <x:v>NET</x:v>
      </x:c>
      <x:c r="K116" s="9"/>
      <x:c r="L116" s="37"/>
      <x:c r="M116" s="37"/>
      <x:c r="N116" s="37"/>
      <x:c r="O116" s="37"/>
      <x:c r="P116" s="37"/>
      <x:c r="Q116" s="9"/>
      <x:c r="R116" s="9"/>
      <x:c r="S116" s="9"/>
      <x:c r="T116" s="9"/>
    </x:row>
    <x:row r="117" ht="21" customHeight="1">
      <x:c r="A117" s="34"/>
      <x:c r="B117" s="34"/>
      <x:c r="C117" s="9"/>
      <x:c r="D117" s="35"/>
      <x:c r="E117" s="36"/>
      <x:c r="F117" s="36"/>
      <x:c r="G117" s="36"/>
      <x:c r="H117" s="36"/>
      <x:c r="I117" s="9"/>
      <x:c r="J117" s="9" t="str">
        <x:v>NET</x:v>
      </x:c>
      <x:c r="K117" s="9"/>
      <x:c r="L117" s="37"/>
      <x:c r="M117" s="37"/>
      <x:c r="N117" s="37"/>
      <x:c r="O117" s="37"/>
      <x:c r="P117" s="37"/>
      <x:c r="Q117" s="9"/>
      <x:c r="R117" s="9"/>
      <x:c r="S117" s="9"/>
      <x:c r="T117" s="9"/>
    </x:row>
    <x:row r="118" ht="21" customHeight="1">
      <x:c r="A118" s="34"/>
      <x:c r="B118" s="34"/>
      <x:c r="C118" s="9"/>
      <x:c r="D118" s="35"/>
      <x:c r="E118" s="36"/>
      <x:c r="F118" s="36"/>
      <x:c r="G118" s="36"/>
      <x:c r="H118" s="36"/>
      <x:c r="I118" s="9"/>
      <x:c r="J118" s="9" t="str">
        <x:v>NET</x:v>
      </x:c>
      <x:c r="K118" s="9"/>
      <x:c r="L118" s="37"/>
      <x:c r="M118" s="37"/>
      <x:c r="N118" s="37"/>
      <x:c r="O118" s="37"/>
      <x:c r="P118" s="37"/>
      <x:c r="Q118" s="9"/>
      <x:c r="R118" s="9"/>
      <x:c r="S118" s="9"/>
      <x:c r="T118" s="9"/>
    </x:row>
    <x:row r="119" ht="21" customHeight="1">
      <x:c r="A119" s="34"/>
      <x:c r="B119" s="34"/>
      <x:c r="C119" s="9"/>
      <x:c r="D119" s="35"/>
      <x:c r="E119" s="36"/>
      <x:c r="F119" s="36"/>
      <x:c r="G119" s="36"/>
      <x:c r="H119" s="36"/>
      <x:c r="I119" s="9"/>
      <x:c r="J119" s="9" t="str">
        <x:v>NET</x:v>
      </x:c>
      <x:c r="K119" s="9"/>
      <x:c r="L119" s="37"/>
      <x:c r="M119" s="37"/>
      <x:c r="N119" s="37"/>
      <x:c r="O119" s="37"/>
      <x:c r="P119" s="37"/>
      <x:c r="Q119" s="9"/>
      <x:c r="R119" s="9"/>
      <x:c r="S119" s="9"/>
      <x:c r="T119" s="9"/>
    </x:row>
    <x:row r="120" ht="21" customHeight="1">
      <x:c r="A120" s="34"/>
      <x:c r="B120" s="34"/>
      <x:c r="C120" s="9"/>
      <x:c r="D120" s="35"/>
      <x:c r="E120" s="36"/>
      <x:c r="F120" s="36"/>
      <x:c r="G120" s="36"/>
      <x:c r="H120" s="36"/>
      <x:c r="I120" s="9"/>
      <x:c r="J120" s="9" t="str">
        <x:v>NET</x:v>
      </x:c>
      <x:c r="K120" s="9"/>
      <x:c r="L120" s="37"/>
      <x:c r="M120" s="37"/>
      <x:c r="N120" s="37"/>
      <x:c r="O120" s="37"/>
      <x:c r="P120" s="37"/>
      <x:c r="Q120" s="9"/>
      <x:c r="R120" s="9"/>
      <x:c r="S120" s="9"/>
      <x:c r="T120" s="9"/>
    </x:row>
    <x:row r="121" ht="21" customHeight="1">
      <x:c r="A121" s="34"/>
      <x:c r="B121" s="34"/>
      <x:c r="C121" s="9"/>
      <x:c r="D121" s="35"/>
      <x:c r="E121" s="36"/>
      <x:c r="F121" s="36"/>
      <x:c r="G121" s="36"/>
      <x:c r="H121" s="36"/>
      <x:c r="I121" s="9"/>
      <x:c r="J121" s="9" t="str">
        <x:v>NET</x:v>
      </x:c>
      <x:c r="K121" s="9"/>
      <x:c r="L121" s="37"/>
      <x:c r="M121" s="37"/>
      <x:c r="N121" s="37"/>
      <x:c r="O121" s="37"/>
      <x:c r="P121" s="37"/>
      <x:c r="Q121" s="9"/>
      <x:c r="R121" s="9"/>
      <x:c r="S121" s="9"/>
      <x:c r="T121" s="9"/>
    </x:row>
    <x:row r="122" ht="21" customHeight="1">
      <x:c r="A122" s="34"/>
      <x:c r="B122" s="34"/>
      <x:c r="C122" s="9"/>
      <x:c r="D122" s="35"/>
      <x:c r="E122" s="36"/>
      <x:c r="F122" s="36"/>
      <x:c r="G122" s="36"/>
      <x:c r="H122" s="36"/>
      <x:c r="I122" s="9"/>
      <x:c r="J122" s="9" t="str">
        <x:v>NET</x:v>
      </x:c>
      <x:c r="K122" s="9"/>
      <x:c r="L122" s="37"/>
      <x:c r="M122" s="37"/>
      <x:c r="N122" s="37"/>
      <x:c r="O122" s="37"/>
      <x:c r="P122" s="37"/>
      <x:c r="Q122" s="9"/>
      <x:c r="R122" s="9"/>
      <x:c r="S122" s="9"/>
      <x:c r="T122" s="9"/>
    </x:row>
    <x:row r="123" ht="21" customHeight="1">
      <x:c r="A123" s="34"/>
      <x:c r="B123" s="34"/>
      <x:c r="C123" s="9"/>
      <x:c r="D123" s="35"/>
      <x:c r="E123" s="36"/>
      <x:c r="F123" s="36"/>
      <x:c r="G123" s="36"/>
      <x:c r="H123" s="36"/>
      <x:c r="I123" s="9"/>
      <x:c r="J123" s="9" t="str">
        <x:v>NET</x:v>
      </x:c>
      <x:c r="K123" s="9"/>
      <x:c r="L123" s="37"/>
      <x:c r="M123" s="37"/>
      <x:c r="N123" s="37"/>
      <x:c r="O123" s="37"/>
      <x:c r="P123" s="37"/>
      <x:c r="Q123" s="9"/>
      <x:c r="R123" s="9"/>
      <x:c r="S123" s="9"/>
      <x:c r="T123" s="9"/>
    </x:row>
    <x:row r="124" ht="21" customHeight="1">
      <x:c r="A124" s="34"/>
      <x:c r="B124" s="34"/>
      <x:c r="C124" s="9"/>
      <x:c r="D124" s="35"/>
      <x:c r="E124" s="36"/>
      <x:c r="F124" s="36"/>
      <x:c r="G124" s="36"/>
      <x:c r="H124" s="36"/>
      <x:c r="I124" s="9"/>
      <x:c r="J124" s="9" t="str">
        <x:v>NET</x:v>
      </x:c>
      <x:c r="K124" s="9"/>
      <x:c r="L124" s="37"/>
      <x:c r="M124" s="37"/>
      <x:c r="N124" s="37"/>
      <x:c r="O124" s="37"/>
      <x:c r="P124" s="37"/>
      <x:c r="Q124" s="9"/>
      <x:c r="R124" s="9"/>
      <x:c r="S124" s="9"/>
      <x:c r="T124" s="9"/>
    </x:row>
    <x:row r="125" ht="21" customHeight="1">
      <x:c r="A125" s="34"/>
      <x:c r="B125" s="34"/>
      <x:c r="C125" s="9"/>
      <x:c r="D125" s="35"/>
      <x:c r="E125" s="36"/>
      <x:c r="F125" s="36"/>
      <x:c r="G125" s="36"/>
      <x:c r="H125" s="36"/>
      <x:c r="I125" s="9"/>
      <x:c r="J125" s="9" t="str">
        <x:v>NET</x:v>
      </x:c>
      <x:c r="K125" s="9"/>
      <x:c r="L125" s="37"/>
      <x:c r="M125" s="37"/>
      <x:c r="N125" s="37"/>
      <x:c r="O125" s="37"/>
      <x:c r="P125" s="37"/>
      <x:c r="Q125" s="9"/>
      <x:c r="R125" s="9"/>
      <x:c r="S125" s="9"/>
      <x:c r="T125" s="9"/>
    </x:row>
    <x:row r="126" ht="21" customHeight="1">
      <x:c r="A126" s="34"/>
      <x:c r="B126" s="34"/>
      <x:c r="C126" s="9"/>
      <x:c r="D126" s="35"/>
      <x:c r="E126" s="36"/>
      <x:c r="F126" s="36"/>
      <x:c r="G126" s="36"/>
      <x:c r="H126" s="36"/>
      <x:c r="I126" s="9"/>
      <x:c r="J126" s="9" t="str">
        <x:v>NET</x:v>
      </x:c>
      <x:c r="K126" s="9"/>
      <x:c r="L126" s="37"/>
      <x:c r="M126" s="37"/>
      <x:c r="N126" s="37"/>
      <x:c r="O126" s="37"/>
      <x:c r="P126" s="37"/>
      <x:c r="Q126" s="9"/>
      <x:c r="R126" s="9"/>
      <x:c r="S126" s="9"/>
      <x:c r="T126" s="9"/>
    </x:row>
    <x:row r="127" ht="21" customHeight="1">
      <x:c r="A127" s="34"/>
      <x:c r="B127" s="34"/>
      <x:c r="C127" s="9"/>
      <x:c r="D127" s="35"/>
      <x:c r="E127" s="36"/>
      <x:c r="F127" s="36"/>
      <x:c r="G127" s="36"/>
      <x:c r="H127" s="36"/>
      <x:c r="I127" s="9"/>
      <x:c r="J127" s="9" t="str">
        <x:v>NET</x:v>
      </x:c>
      <x:c r="K127" s="9"/>
      <x:c r="L127" s="37"/>
      <x:c r="M127" s="37"/>
      <x:c r="N127" s="37"/>
      <x:c r="O127" s="37"/>
      <x:c r="P127" s="37"/>
      <x:c r="Q127" s="9"/>
      <x:c r="R127" s="9"/>
      <x:c r="S127" s="9"/>
      <x:c r="T127" s="9"/>
    </x:row>
    <x:row r="128" ht="21" customHeight="1">
      <x:c r="A128" s="34"/>
      <x:c r="B128" s="34"/>
      <x:c r="C128" s="9"/>
      <x:c r="D128" s="35"/>
      <x:c r="E128" s="36"/>
      <x:c r="F128" s="36"/>
      <x:c r="G128" s="36"/>
      <x:c r="H128" s="36"/>
      <x:c r="I128" s="9"/>
      <x:c r="J128" s="9" t="str">
        <x:v>NET</x:v>
      </x:c>
      <x:c r="K128" s="9"/>
      <x:c r="L128" s="37"/>
      <x:c r="M128" s="37"/>
      <x:c r="N128" s="37"/>
      <x:c r="O128" s="37"/>
      <x:c r="P128" s="37"/>
      <x:c r="Q128" s="9"/>
      <x:c r="R128" s="9"/>
      <x:c r="S128" s="9"/>
      <x:c r="T128" s="9"/>
    </x:row>
    <x:row r="129" ht="21" customHeight="1">
      <x:c r="A129" s="34"/>
      <x:c r="B129" s="34"/>
      <x:c r="C129" s="9"/>
      <x:c r="D129" s="35"/>
      <x:c r="E129" s="36"/>
      <x:c r="F129" s="36"/>
      <x:c r="G129" s="36"/>
      <x:c r="H129" s="36"/>
      <x:c r="I129" s="9"/>
      <x:c r="J129" s="9" t="str">
        <x:v>NET</x:v>
      </x:c>
      <x:c r="K129" s="9"/>
      <x:c r="L129" s="37"/>
      <x:c r="M129" s="37"/>
      <x:c r="N129" s="37"/>
      <x:c r="O129" s="37"/>
      <x:c r="P129" s="37"/>
      <x:c r="Q129" s="9"/>
      <x:c r="R129" s="9"/>
      <x:c r="S129" s="9"/>
      <x:c r="T129" s="9"/>
    </x:row>
    <x:row r="130" ht="21" customHeight="1">
      <x:c r="A130" s="34"/>
      <x:c r="B130" s="34"/>
      <x:c r="C130" s="9"/>
      <x:c r="D130" s="35"/>
      <x:c r="E130" s="36"/>
      <x:c r="F130" s="36"/>
      <x:c r="G130" s="36"/>
      <x:c r="H130" s="36"/>
      <x:c r="I130" s="9"/>
      <x:c r="J130" s="9" t="str">
        <x:v>NET</x:v>
      </x:c>
      <x:c r="K130" s="9"/>
      <x:c r="L130" s="37"/>
      <x:c r="M130" s="37"/>
      <x:c r="N130" s="37"/>
      <x:c r="O130" s="37"/>
      <x:c r="P130" s="37"/>
      <x:c r="Q130" s="9"/>
      <x:c r="R130" s="9"/>
      <x:c r="S130" s="9"/>
      <x:c r="T130" s="9"/>
    </x:row>
    <x:row r="131" ht="21" customHeight="1">
      <x:c r="A131" s="34"/>
      <x:c r="B131" s="34"/>
      <x:c r="C131" s="9"/>
      <x:c r="D131" s="35"/>
      <x:c r="E131" s="36"/>
      <x:c r="F131" s="36"/>
      <x:c r="G131" s="36"/>
      <x:c r="H131" s="36"/>
      <x:c r="I131" s="9"/>
      <x:c r="J131" s="9" t="str">
        <x:v>NET</x:v>
      </x:c>
      <x:c r="K131" s="9"/>
      <x:c r="L131" s="37"/>
      <x:c r="M131" s="37"/>
      <x:c r="N131" s="37"/>
      <x:c r="O131" s="37"/>
      <x:c r="P131" s="37"/>
      <x:c r="Q131" s="9"/>
      <x:c r="R131" s="9"/>
      <x:c r="S131" s="9"/>
      <x:c r="T131" s="9"/>
    </x:row>
    <x:row r="132" ht="21" customHeight="1">
      <x:c r="A132" s="34"/>
      <x:c r="B132" s="34"/>
      <x:c r="C132" s="9"/>
      <x:c r="D132" s="35"/>
      <x:c r="E132" s="36"/>
      <x:c r="F132" s="36"/>
      <x:c r="G132" s="36"/>
      <x:c r="H132" s="36"/>
      <x:c r="I132" s="9"/>
      <x:c r="J132" s="9" t="str">
        <x:v>NET</x:v>
      </x:c>
      <x:c r="K132" s="9"/>
      <x:c r="L132" s="37"/>
      <x:c r="M132" s="37"/>
      <x:c r="N132" s="37"/>
      <x:c r="O132" s="37"/>
      <x:c r="P132" s="37"/>
      <x:c r="Q132" s="9"/>
      <x:c r="R132" s="9"/>
      <x:c r="S132" s="9"/>
      <x:c r="T132" s="9"/>
    </x:row>
    <x:row r="133" ht="21" customHeight="1">
      <x:c r="A133" s="34"/>
      <x:c r="B133" s="34"/>
      <x:c r="C133" s="9"/>
      <x:c r="D133" s="35"/>
      <x:c r="E133" s="36"/>
      <x:c r="F133" s="36"/>
      <x:c r="G133" s="36"/>
      <x:c r="H133" s="36"/>
      <x:c r="I133" s="9"/>
      <x:c r="J133" s="9" t="str">
        <x:v>NET</x:v>
      </x:c>
      <x:c r="K133" s="9"/>
      <x:c r="L133" s="37"/>
      <x:c r="M133" s="37"/>
      <x:c r="N133" s="37"/>
      <x:c r="O133" s="37"/>
      <x:c r="P133" s="37"/>
      <x:c r="Q133" s="9"/>
      <x:c r="R133" s="9"/>
      <x:c r="S133" s="9"/>
      <x:c r="T133" s="9"/>
    </x:row>
    <x:row r="134" ht="21" customHeight="1">
      <x:c r="A134" s="34"/>
      <x:c r="B134" s="34"/>
      <x:c r="C134" s="9"/>
      <x:c r="D134" s="35"/>
      <x:c r="E134" s="36"/>
      <x:c r="F134" s="36"/>
      <x:c r="G134" s="36"/>
      <x:c r="H134" s="36"/>
      <x:c r="I134" s="9"/>
      <x:c r="J134" s="9" t="str">
        <x:v>NET</x:v>
      </x:c>
      <x:c r="K134" s="9"/>
      <x:c r="L134" s="37"/>
      <x:c r="M134" s="37"/>
      <x:c r="N134" s="37"/>
      <x:c r="O134" s="37"/>
      <x:c r="P134" s="37"/>
      <x:c r="Q134" s="9"/>
      <x:c r="R134" s="9"/>
      <x:c r="S134" s="9"/>
      <x:c r="T134" s="9"/>
    </x:row>
    <x:row r="135" ht="21" customHeight="1">
      <x:c r="A135" s="34"/>
      <x:c r="B135" s="34"/>
      <x:c r="C135" s="9"/>
      <x:c r="D135" s="35"/>
      <x:c r="E135" s="36"/>
      <x:c r="F135" s="36"/>
      <x:c r="G135" s="36"/>
      <x:c r="H135" s="36"/>
      <x:c r="I135" s="9"/>
      <x:c r="J135" s="9" t="str">
        <x:v>NET</x:v>
      </x:c>
      <x:c r="K135" s="9"/>
      <x:c r="L135" s="37"/>
      <x:c r="M135" s="37"/>
      <x:c r="N135" s="37"/>
      <x:c r="O135" s="37"/>
      <x:c r="P135" s="37"/>
      <x:c r="Q135" s="9"/>
      <x:c r="R135" s="9"/>
      <x:c r="S135" s="9"/>
      <x:c r="T135" s="9"/>
    </x:row>
    <x:row r="136" ht="21" customHeight="1">
      <x:c r="A136" s="34"/>
      <x:c r="B136" s="34"/>
      <x:c r="C136" s="9"/>
      <x:c r="D136" s="35"/>
      <x:c r="E136" s="36"/>
      <x:c r="F136" s="36"/>
      <x:c r="G136" s="36"/>
      <x:c r="H136" s="36"/>
      <x:c r="I136" s="9"/>
      <x:c r="J136" s="9" t="str">
        <x:v>NET</x:v>
      </x:c>
      <x:c r="K136" s="9"/>
      <x:c r="L136" s="37"/>
      <x:c r="M136" s="37"/>
      <x:c r="N136" s="37"/>
      <x:c r="O136" s="37"/>
      <x:c r="P136" s="37"/>
      <x:c r="Q136" s="9"/>
      <x:c r="R136" s="9"/>
      <x:c r="S136" s="9"/>
      <x:c r="T136" s="9"/>
    </x:row>
    <x:row r="137" ht="21" customHeight="1">
      <x:c r="A137" s="34"/>
      <x:c r="B137" s="34"/>
      <x:c r="C137" s="9"/>
      <x:c r="D137" s="35"/>
      <x:c r="E137" s="36"/>
      <x:c r="F137" s="36"/>
      <x:c r="G137" s="36"/>
      <x:c r="H137" s="36"/>
      <x:c r="I137" s="9"/>
      <x:c r="J137" s="9" t="str">
        <x:v>NET</x:v>
      </x:c>
      <x:c r="K137" s="9"/>
      <x:c r="L137" s="37"/>
      <x:c r="M137" s="37"/>
      <x:c r="N137" s="37"/>
      <x:c r="O137" s="37"/>
      <x:c r="P137" s="37"/>
      <x:c r="Q137" s="9"/>
      <x:c r="R137" s="9"/>
      <x:c r="S137" s="9"/>
      <x:c r="T137" s="9"/>
    </x:row>
    <x:row r="138" ht="21" customHeight="1">
      <x:c r="A138" s="34"/>
      <x:c r="B138" s="34"/>
      <x:c r="C138" s="9"/>
      <x:c r="D138" s="35"/>
      <x:c r="E138" s="36"/>
      <x:c r="F138" s="36"/>
      <x:c r="G138" s="36"/>
      <x:c r="H138" s="36"/>
      <x:c r="I138" s="9"/>
      <x:c r="J138" s="9" t="str">
        <x:v>NET</x:v>
      </x:c>
      <x:c r="K138" s="9"/>
      <x:c r="L138" s="37"/>
      <x:c r="M138" s="37"/>
      <x:c r="N138" s="37"/>
      <x:c r="O138" s="37"/>
      <x:c r="P138" s="37"/>
      <x:c r="Q138" s="9"/>
      <x:c r="R138" s="9"/>
      <x:c r="S138" s="9"/>
      <x:c r="T138" s="9"/>
    </x:row>
    <x:row r="139" ht="21" customHeight="1">
      <x:c r="A139" s="34"/>
      <x:c r="B139" s="34"/>
      <x:c r="C139" s="9"/>
      <x:c r="D139" s="35"/>
      <x:c r="E139" s="36"/>
      <x:c r="F139" s="36"/>
      <x:c r="G139" s="36"/>
      <x:c r="H139" s="36"/>
      <x:c r="I139" s="9"/>
      <x:c r="J139" s="9" t="str">
        <x:v>NET</x:v>
      </x:c>
      <x:c r="K139" s="9"/>
      <x:c r="L139" s="37"/>
      <x:c r="M139" s="37"/>
      <x:c r="N139" s="37"/>
      <x:c r="O139" s="37"/>
      <x:c r="P139" s="37"/>
      <x:c r="Q139" s="9"/>
      <x:c r="R139" s="9"/>
      <x:c r="S139" s="9"/>
      <x:c r="T139" s="9"/>
    </x:row>
    <x:row r="140" ht="21" customHeight="1">
      <x:c r="A140" s="34"/>
      <x:c r="B140" s="34"/>
      <x:c r="C140" s="9"/>
      <x:c r="D140" s="35"/>
      <x:c r="E140" s="36"/>
      <x:c r="F140" s="36"/>
      <x:c r="G140" s="36"/>
      <x:c r="H140" s="36"/>
      <x:c r="I140" s="9"/>
      <x:c r="J140" s="9" t="str">
        <x:v>NET</x:v>
      </x:c>
      <x:c r="K140" s="9"/>
      <x:c r="L140" s="37"/>
      <x:c r="M140" s="37"/>
      <x:c r="N140" s="37"/>
      <x:c r="O140" s="37"/>
      <x:c r="P140" s="37"/>
      <x:c r="Q140" s="9"/>
      <x:c r="R140" s="9"/>
      <x:c r="S140" s="9"/>
      <x:c r="T140" s="9"/>
    </x:row>
    <x:row r="141" ht="21" customHeight="1">
      <x:c r="A141" s="34"/>
      <x:c r="B141" s="34"/>
      <x:c r="C141" s="9"/>
      <x:c r="D141" s="35"/>
      <x:c r="E141" s="36"/>
      <x:c r="F141" s="36"/>
      <x:c r="G141" s="36"/>
      <x:c r="H141" s="36"/>
      <x:c r="I141" s="9"/>
      <x:c r="J141" s="9" t="str">
        <x:v>NET</x:v>
      </x:c>
      <x:c r="K141" s="9"/>
      <x:c r="L141" s="37"/>
      <x:c r="M141" s="37"/>
      <x:c r="N141" s="37"/>
      <x:c r="O141" s="37"/>
      <x:c r="P141" s="37"/>
      <x:c r="Q141" s="9"/>
      <x:c r="R141" s="9"/>
      <x:c r="S141" s="9"/>
      <x:c r="T141" s="9"/>
    </x:row>
    <x:row r="142" ht="21" customHeight="1">
      <x:c r="A142" s="34"/>
      <x:c r="B142" s="34"/>
      <x:c r="C142" s="9"/>
      <x:c r="D142" s="35"/>
      <x:c r="E142" s="36"/>
      <x:c r="F142" s="36"/>
      <x:c r="G142" s="36"/>
      <x:c r="H142" s="36"/>
      <x:c r="I142" s="9"/>
      <x:c r="J142" s="9" t="str">
        <x:v>NET</x:v>
      </x:c>
      <x:c r="K142" s="9"/>
      <x:c r="L142" s="37"/>
      <x:c r="M142" s="37"/>
      <x:c r="N142" s="37"/>
      <x:c r="O142" s="37"/>
      <x:c r="P142" s="37"/>
      <x:c r="Q142" s="9"/>
      <x:c r="R142" s="9"/>
      <x:c r="S142" s="9"/>
      <x:c r="T142" s="9"/>
    </x:row>
    <x:row r="143" ht="21" customHeight="1">
      <x:c r="A143" s="34"/>
      <x:c r="B143" s="34"/>
      <x:c r="C143" s="9"/>
      <x:c r="D143" s="35"/>
      <x:c r="E143" s="36"/>
      <x:c r="F143" s="36"/>
      <x:c r="G143" s="36"/>
      <x:c r="H143" s="36"/>
      <x:c r="I143" s="9"/>
      <x:c r="J143" s="9" t="str">
        <x:v>NET</x:v>
      </x:c>
      <x:c r="K143" s="9"/>
      <x:c r="L143" s="37"/>
      <x:c r="M143" s="37"/>
      <x:c r="N143" s="37"/>
      <x:c r="O143" s="37"/>
      <x:c r="P143" s="37"/>
      <x:c r="Q143" s="9"/>
      <x:c r="R143" s="9"/>
      <x:c r="S143" s="9"/>
      <x:c r="T143" s="9"/>
    </x:row>
    <x:row r="144" ht="21" customHeight="1">
      <x:c r="A144" s="34"/>
      <x:c r="B144" s="34"/>
      <x:c r="C144" s="9"/>
      <x:c r="D144" s="35"/>
      <x:c r="E144" s="36"/>
      <x:c r="F144" s="36"/>
      <x:c r="G144" s="36"/>
      <x:c r="H144" s="36"/>
      <x:c r="I144" s="9"/>
      <x:c r="J144" s="9" t="str">
        <x:v>NET</x:v>
      </x:c>
      <x:c r="K144" s="9"/>
      <x:c r="L144" s="37"/>
      <x:c r="M144" s="37"/>
      <x:c r="N144" s="37"/>
      <x:c r="O144" s="37"/>
      <x:c r="P144" s="37"/>
      <x:c r="Q144" s="9"/>
      <x:c r="R144" s="9"/>
      <x:c r="S144" s="9"/>
      <x:c r="T144" s="9"/>
    </x:row>
    <x:row r="145" ht="21" customHeight="1">
      <x:c r="A145" s="34"/>
      <x:c r="B145" s="34"/>
      <x:c r="C145" s="9"/>
      <x:c r="D145" s="35"/>
      <x:c r="E145" s="36"/>
      <x:c r="F145" s="36"/>
      <x:c r="G145" s="36"/>
      <x:c r="H145" s="36"/>
      <x:c r="I145" s="9"/>
      <x:c r="J145" s="9" t="str">
        <x:v>NET</x:v>
      </x:c>
      <x:c r="K145" s="9"/>
      <x:c r="L145" s="37"/>
      <x:c r="M145" s="37"/>
      <x:c r="N145" s="37"/>
      <x:c r="O145" s="37"/>
      <x:c r="P145" s="37"/>
      <x:c r="Q145" s="9"/>
      <x:c r="R145" s="9"/>
      <x:c r="S145" s="9"/>
      <x:c r="T145" s="9"/>
    </x:row>
    <x:row r="146" ht="21" customHeight="1">
      <x:c r="A146" s="34"/>
      <x:c r="B146" s="34"/>
      <x:c r="C146" s="9"/>
      <x:c r="D146" s="35"/>
      <x:c r="E146" s="36"/>
      <x:c r="F146" s="36"/>
      <x:c r="G146" s="36"/>
      <x:c r="H146" s="36"/>
      <x:c r="I146" s="9"/>
      <x:c r="J146" s="9" t="str">
        <x:v>NET</x:v>
      </x:c>
      <x:c r="K146" s="9"/>
      <x:c r="L146" s="37"/>
      <x:c r="M146" s="37"/>
      <x:c r="N146" s="37"/>
      <x:c r="O146" s="37"/>
      <x:c r="P146" s="37"/>
      <x:c r="Q146" s="9"/>
      <x:c r="R146" s="9"/>
      <x:c r="S146" s="9"/>
      <x:c r="T146" s="9"/>
    </x:row>
    <x:row r="147" ht="21" customHeight="1">
      <x:c r="A147" s="34"/>
      <x:c r="B147" s="34"/>
      <x:c r="C147" s="9"/>
      <x:c r="D147" s="35"/>
      <x:c r="E147" s="36"/>
      <x:c r="F147" s="36"/>
      <x:c r="G147" s="36"/>
      <x:c r="H147" s="36"/>
      <x:c r="I147" s="9"/>
      <x:c r="J147" s="9" t="str">
        <x:v>NET</x:v>
      </x:c>
      <x:c r="K147" s="9"/>
      <x:c r="L147" s="37"/>
      <x:c r="M147" s="37"/>
      <x:c r="N147" s="37"/>
      <x:c r="O147" s="37"/>
      <x:c r="P147" s="37"/>
      <x:c r="Q147" s="9"/>
      <x:c r="R147" s="9"/>
      <x:c r="S147" s="9"/>
      <x:c r="T147" s="9"/>
    </x:row>
    <x:row r="148" ht="21" customHeight="1">
      <x:c r="A148" s="34"/>
      <x:c r="B148" s="34"/>
      <x:c r="C148" s="9"/>
      <x:c r="D148" s="35"/>
      <x:c r="E148" s="36"/>
      <x:c r="F148" s="36"/>
      <x:c r="G148" s="36"/>
      <x:c r="H148" s="36"/>
      <x:c r="I148" s="9"/>
      <x:c r="J148" s="9" t="str">
        <x:v>NET</x:v>
      </x:c>
      <x:c r="K148" s="9"/>
      <x:c r="L148" s="37"/>
      <x:c r="M148" s="37"/>
      <x:c r="N148" s="37"/>
      <x:c r="O148" s="37"/>
      <x:c r="P148" s="37"/>
      <x:c r="Q148" s="9"/>
      <x:c r="R148" s="9"/>
      <x:c r="S148" s="9"/>
      <x:c r="T148" s="9"/>
    </x:row>
    <x:row r="149" ht="21" customHeight="1">
      <x:c r="A149" s="34"/>
      <x:c r="B149" s="34"/>
      <x:c r="C149" s="9"/>
      <x:c r="D149" s="35"/>
      <x:c r="E149" s="36"/>
      <x:c r="F149" s="36"/>
      <x:c r="G149" s="36"/>
      <x:c r="H149" s="36"/>
      <x:c r="I149" s="9"/>
      <x:c r="J149" s="9" t="str">
        <x:v>NET</x:v>
      </x:c>
      <x:c r="K149" s="9"/>
      <x:c r="L149" s="37"/>
      <x:c r="M149" s="37"/>
      <x:c r="N149" s="37"/>
      <x:c r="O149" s="37"/>
      <x:c r="P149" s="37"/>
      <x:c r="Q149" s="9"/>
      <x:c r="R149" s="9"/>
      <x:c r="S149" s="9"/>
      <x:c r="T149" s="9"/>
    </x:row>
    <x:row r="150" ht="21" customHeight="1">
      <x:c r="A150" s="34"/>
      <x:c r="B150" s="34"/>
      <x:c r="C150" s="9"/>
      <x:c r="D150" s="35"/>
      <x:c r="E150" s="36"/>
      <x:c r="F150" s="36"/>
      <x:c r="G150" s="36"/>
      <x:c r="H150" s="36"/>
      <x:c r="I150" s="9"/>
      <x:c r="J150" s="9" t="str">
        <x:v>NET</x:v>
      </x:c>
      <x:c r="K150" s="9"/>
      <x:c r="L150" s="37"/>
      <x:c r="M150" s="37"/>
      <x:c r="N150" s="37"/>
      <x:c r="O150" s="37"/>
      <x:c r="P150" s="37"/>
      <x:c r="Q150" s="9"/>
      <x:c r="R150" s="9"/>
      <x:c r="S150" s="9"/>
      <x:c r="T150" s="9"/>
    </x:row>
    <x:row r="151" ht="21" customHeight="1">
      <x:c r="A151" s="34"/>
      <x:c r="B151" s="34"/>
      <x:c r="C151" s="9"/>
      <x:c r="D151" s="35"/>
      <x:c r="E151" s="36"/>
      <x:c r="F151" s="36"/>
      <x:c r="G151" s="36"/>
      <x:c r="H151" s="36"/>
      <x:c r="I151" s="9"/>
      <x:c r="J151" s="9" t="str">
        <x:v>NET</x:v>
      </x:c>
      <x:c r="K151" s="9"/>
      <x:c r="L151" s="37"/>
      <x:c r="M151" s="37"/>
      <x:c r="N151" s="37"/>
      <x:c r="O151" s="37"/>
      <x:c r="P151" s="37"/>
      <x:c r="Q151" s="9"/>
      <x:c r="R151" s="9"/>
      <x:c r="S151" s="9"/>
      <x:c r="T151" s="9"/>
    </x:row>
    <x:row r="152" ht="21" customHeight="1">
      <x:c r="A152" s="34"/>
      <x:c r="B152" s="34"/>
      <x:c r="C152" s="9"/>
      <x:c r="D152" s="35"/>
      <x:c r="E152" s="36"/>
      <x:c r="F152" s="36"/>
      <x:c r="G152" s="36"/>
      <x:c r="H152" s="36"/>
      <x:c r="I152" s="9"/>
      <x:c r="J152" s="9" t="str">
        <x:v>NET</x:v>
      </x:c>
      <x:c r="K152" s="9"/>
      <x:c r="L152" s="37"/>
      <x:c r="M152" s="37"/>
      <x:c r="N152" s="37"/>
      <x:c r="O152" s="37"/>
      <x:c r="P152" s="37"/>
      <x:c r="Q152" s="9"/>
      <x:c r="R152" s="9"/>
      <x:c r="S152" s="9"/>
      <x:c r="T152" s="9"/>
    </x:row>
    <x:row r="153" ht="21" customHeight="1">
      <x:c r="A153" s="34"/>
      <x:c r="B153" s="34"/>
      <x:c r="C153" s="9"/>
      <x:c r="D153" s="35"/>
      <x:c r="E153" s="36"/>
      <x:c r="F153" s="36"/>
      <x:c r="G153" s="36"/>
      <x:c r="H153" s="36"/>
      <x:c r="I153" s="9"/>
      <x:c r="J153" s="9" t="str">
        <x:v>NET</x:v>
      </x:c>
      <x:c r="K153" s="9"/>
      <x:c r="L153" s="37"/>
      <x:c r="M153" s="37"/>
      <x:c r="N153" s="37"/>
      <x:c r="O153" s="37"/>
      <x:c r="P153" s="37"/>
      <x:c r="Q153" s="9"/>
      <x:c r="R153" s="9"/>
      <x:c r="S153" s="9"/>
      <x:c r="T153" s="9"/>
    </x:row>
    <x:row r="154" ht="21" customHeight="1">
      <x:c r="A154" s="34"/>
      <x:c r="B154" s="34"/>
      <x:c r="C154" s="9"/>
      <x:c r="D154" s="35"/>
      <x:c r="E154" s="36"/>
      <x:c r="F154" s="36"/>
      <x:c r="G154" s="36"/>
      <x:c r="H154" s="36"/>
      <x:c r="I154" s="9"/>
      <x:c r="J154" s="9" t="str">
        <x:v>NET</x:v>
      </x:c>
      <x:c r="K154" s="9"/>
      <x:c r="L154" s="37"/>
      <x:c r="M154" s="37"/>
      <x:c r="N154" s="37"/>
      <x:c r="O154" s="37"/>
      <x:c r="P154" s="37"/>
      <x:c r="Q154" s="9"/>
      <x:c r="R154" s="9"/>
      <x:c r="S154" s="9"/>
      <x:c r="T154" s="9"/>
    </x:row>
    <x:row r="155" ht="21" customHeight="1">
      <x:c r="A155" s="34"/>
      <x:c r="B155" s="34"/>
      <x:c r="C155" s="9"/>
      <x:c r="D155" s="35"/>
      <x:c r="E155" s="36"/>
      <x:c r="F155" s="36"/>
      <x:c r="G155" s="36"/>
      <x:c r="H155" s="36"/>
      <x:c r="I155" s="9"/>
      <x:c r="J155" s="9" t="str">
        <x:v>NET</x:v>
      </x:c>
      <x:c r="K155" s="9"/>
      <x:c r="L155" s="37"/>
      <x:c r="M155" s="37"/>
      <x:c r="N155" s="37"/>
      <x:c r="O155" s="37"/>
      <x:c r="P155" s="37"/>
      <x:c r="Q155" s="9"/>
      <x:c r="R155" s="9"/>
      <x:c r="S155" s="9"/>
      <x:c r="T155" s="9"/>
    </x:row>
    <x:row r="156" ht="21" customHeight="1">
      <x:c r="A156" s="34"/>
      <x:c r="B156" s="34"/>
      <x:c r="C156" s="9"/>
      <x:c r="D156" s="35"/>
      <x:c r="E156" s="36"/>
      <x:c r="F156" s="36"/>
      <x:c r="G156" s="36"/>
      <x:c r="H156" s="36"/>
      <x:c r="I156" s="9"/>
      <x:c r="J156" s="9" t="str">
        <x:v>NET</x:v>
      </x:c>
      <x:c r="K156" s="9"/>
      <x:c r="L156" s="37"/>
      <x:c r="M156" s="37"/>
      <x:c r="N156" s="37"/>
      <x:c r="O156" s="37"/>
      <x:c r="P156" s="37"/>
      <x:c r="Q156" s="9"/>
      <x:c r="R156" s="9"/>
      <x:c r="S156" s="9"/>
      <x:c r="T156" s="9"/>
    </x:row>
    <x:row r="157" ht="21" customHeight="1">
      <x:c r="A157" s="34"/>
      <x:c r="B157" s="34"/>
      <x:c r="C157" s="9"/>
      <x:c r="D157" s="35"/>
      <x:c r="E157" s="36"/>
      <x:c r="F157" s="36"/>
      <x:c r="G157" s="36"/>
      <x:c r="H157" s="36"/>
      <x:c r="I157" s="9"/>
      <x:c r="J157" s="9" t="str">
        <x:v>NET</x:v>
      </x:c>
      <x:c r="K157" s="9"/>
      <x:c r="L157" s="37"/>
      <x:c r="M157" s="37"/>
      <x:c r="N157" s="37"/>
      <x:c r="O157" s="37"/>
      <x:c r="P157" s="37"/>
      <x:c r="Q157" s="9"/>
      <x:c r="R157" s="9"/>
      <x:c r="S157" s="9"/>
      <x:c r="T157" s="9"/>
    </x:row>
    <x:row r="158" ht="21" customHeight="1">
      <x:c r="A158" s="34"/>
      <x:c r="B158" s="34"/>
      <x:c r="C158" s="9"/>
      <x:c r="D158" s="35"/>
      <x:c r="E158" s="36"/>
      <x:c r="F158" s="36"/>
      <x:c r="G158" s="36"/>
      <x:c r="H158" s="36"/>
      <x:c r="I158" s="9"/>
      <x:c r="J158" s="9" t="str">
        <x:v>NET</x:v>
      </x:c>
      <x:c r="K158" s="9"/>
      <x:c r="L158" s="37"/>
      <x:c r="M158" s="37"/>
      <x:c r="N158" s="37"/>
      <x:c r="O158" s="37"/>
      <x:c r="P158" s="37"/>
      <x:c r="Q158" s="9"/>
      <x:c r="R158" s="9"/>
      <x:c r="S158" s="9"/>
      <x:c r="T158" s="9"/>
    </x:row>
    <x:row r="159" ht="21" customHeight="1">
      <x:c r="A159" s="34"/>
      <x:c r="B159" s="34"/>
      <x:c r="C159" s="9"/>
      <x:c r="D159" s="35"/>
      <x:c r="E159" s="36"/>
      <x:c r="F159" s="36"/>
      <x:c r="G159" s="36"/>
      <x:c r="H159" s="36"/>
      <x:c r="I159" s="9"/>
      <x:c r="J159" s="9" t="str">
        <x:v>NET</x:v>
      </x:c>
      <x:c r="K159" s="9"/>
      <x:c r="L159" s="37"/>
      <x:c r="M159" s="37"/>
      <x:c r="N159" s="37"/>
      <x:c r="O159" s="37"/>
      <x:c r="P159" s="37"/>
      <x:c r="Q159" s="9"/>
      <x:c r="R159" s="9"/>
      <x:c r="S159" s="9"/>
      <x:c r="T159" s="9"/>
    </x:row>
    <x:row r="160" ht="21" customHeight="1">
      <x:c r="A160" s="34"/>
      <x:c r="B160" s="34"/>
      <x:c r="C160" s="9"/>
      <x:c r="D160" s="35"/>
      <x:c r="E160" s="36"/>
      <x:c r="F160" s="36"/>
      <x:c r="G160" s="36"/>
      <x:c r="H160" s="36"/>
      <x:c r="I160" s="9"/>
      <x:c r="J160" s="9" t="str">
        <x:v>NET</x:v>
      </x:c>
      <x:c r="K160" s="9"/>
      <x:c r="L160" s="37"/>
      <x:c r="M160" s="37"/>
      <x:c r="N160" s="37"/>
      <x:c r="O160" s="37"/>
      <x:c r="P160" s="37"/>
      <x:c r="Q160" s="9"/>
      <x:c r="R160" s="9"/>
      <x:c r="S160" s="9"/>
      <x:c r="T160" s="9"/>
    </x:row>
    <x:row r="161" ht="21" customHeight="1">
      <x:c r="A161" s="34"/>
      <x:c r="B161" s="34"/>
      <x:c r="C161" s="9"/>
      <x:c r="D161" s="35"/>
      <x:c r="E161" s="36"/>
      <x:c r="F161" s="36"/>
      <x:c r="G161" s="36"/>
      <x:c r="H161" s="36"/>
      <x:c r="I161" s="9"/>
      <x:c r="J161" s="9" t="str">
        <x:v>NET</x:v>
      </x:c>
      <x:c r="K161" s="9"/>
      <x:c r="L161" s="37"/>
      <x:c r="M161" s="37"/>
      <x:c r="N161" s="37"/>
      <x:c r="O161" s="37"/>
      <x:c r="P161" s="37"/>
      <x:c r="Q161" s="9"/>
      <x:c r="R161" s="9"/>
      <x:c r="S161" s="9"/>
      <x:c r="T161" s="9"/>
    </x:row>
    <x:row r="162" ht="21" customHeight="1">
      <x:c r="A162" s="34"/>
      <x:c r="B162" s="34"/>
      <x:c r="C162" s="9"/>
      <x:c r="D162" s="35"/>
      <x:c r="E162" s="36"/>
      <x:c r="F162" s="36"/>
      <x:c r="G162" s="36"/>
      <x:c r="H162" s="36"/>
      <x:c r="I162" s="9"/>
      <x:c r="J162" s="9" t="str">
        <x:v>NET</x:v>
      </x:c>
      <x:c r="K162" s="9"/>
      <x:c r="L162" s="37"/>
      <x:c r="M162" s="37"/>
      <x:c r="N162" s="37"/>
      <x:c r="O162" s="37"/>
      <x:c r="P162" s="37"/>
      <x:c r="Q162" s="9"/>
      <x:c r="R162" s="9"/>
      <x:c r="S162" s="9"/>
      <x:c r="T162" s="9"/>
    </x:row>
    <x:row r="163" ht="21" customHeight="1">
      <x:c r="A163" s="34"/>
      <x:c r="B163" s="34"/>
      <x:c r="C163" s="9"/>
      <x:c r="D163" s="35"/>
      <x:c r="E163" s="36"/>
      <x:c r="F163" s="36"/>
      <x:c r="G163" s="36"/>
      <x:c r="H163" s="36"/>
      <x:c r="I163" s="9"/>
      <x:c r="J163" s="9" t="str">
        <x:v>NET</x:v>
      </x:c>
      <x:c r="K163" s="9"/>
      <x:c r="L163" s="37"/>
      <x:c r="M163" s="37"/>
      <x:c r="N163" s="37"/>
      <x:c r="O163" s="37"/>
      <x:c r="P163" s="37"/>
      <x:c r="Q163" s="9"/>
      <x:c r="R163" s="9"/>
      <x:c r="S163" s="9"/>
      <x:c r="T163" s="9"/>
    </x:row>
    <x:row r="164" ht="21" customHeight="1">
      <x:c r="A164" s="34"/>
      <x:c r="B164" s="34"/>
      <x:c r="C164" s="9"/>
      <x:c r="D164" s="35"/>
      <x:c r="E164" s="36"/>
      <x:c r="F164" s="36"/>
      <x:c r="G164" s="36"/>
      <x:c r="H164" s="36"/>
      <x:c r="I164" s="9"/>
      <x:c r="J164" s="9" t="str">
        <x:v>NET</x:v>
      </x:c>
      <x:c r="K164" s="9"/>
      <x:c r="L164" s="37"/>
      <x:c r="M164" s="37"/>
      <x:c r="N164" s="37"/>
      <x:c r="O164" s="37"/>
      <x:c r="P164" s="37"/>
      <x:c r="Q164" s="9"/>
      <x:c r="R164" s="9"/>
      <x:c r="S164" s="9"/>
      <x:c r="T164" s="9"/>
    </x:row>
    <x:row r="165" ht="21" customHeight="1">
      <x:c r="A165" s="34"/>
      <x:c r="B165" s="34"/>
      <x:c r="C165" s="9"/>
      <x:c r="D165" s="35"/>
      <x:c r="E165" s="36"/>
      <x:c r="F165" s="36"/>
      <x:c r="G165" s="36"/>
      <x:c r="H165" s="36"/>
      <x:c r="I165" s="9"/>
      <x:c r="J165" s="9" t="str">
        <x:v>NET</x:v>
      </x:c>
      <x:c r="K165" s="9"/>
      <x:c r="L165" s="37"/>
      <x:c r="M165" s="37"/>
      <x:c r="N165" s="37"/>
      <x:c r="O165" s="37"/>
      <x:c r="P165" s="37"/>
      <x:c r="Q165" s="9"/>
      <x:c r="R165" s="9"/>
      <x:c r="S165" s="9"/>
      <x:c r="T165" s="9"/>
    </x:row>
    <x:row r="166" ht="21" customHeight="1">
      <x:c r="A166" s="34"/>
      <x:c r="B166" s="34"/>
      <x:c r="C166" s="9"/>
      <x:c r="D166" s="35"/>
      <x:c r="E166" s="36"/>
      <x:c r="F166" s="36"/>
      <x:c r="G166" s="36"/>
      <x:c r="H166" s="36"/>
      <x:c r="I166" s="9"/>
      <x:c r="J166" s="9" t="str">
        <x:v>NET</x:v>
      </x:c>
      <x:c r="K166" s="9"/>
      <x:c r="L166" s="37"/>
      <x:c r="M166" s="37"/>
      <x:c r="N166" s="37"/>
      <x:c r="O166" s="37"/>
      <x:c r="P166" s="37"/>
      <x:c r="Q166" s="9"/>
      <x:c r="R166" s="9"/>
      <x:c r="S166" s="9"/>
      <x:c r="T166" s="9"/>
    </x:row>
    <x:row r="167" ht="21" customHeight="1">
      <x:c r="A167" s="34"/>
      <x:c r="B167" s="34"/>
      <x:c r="C167" s="9"/>
      <x:c r="D167" s="35"/>
      <x:c r="E167" s="36"/>
      <x:c r="F167" s="36"/>
      <x:c r="G167" s="36"/>
      <x:c r="H167" s="36"/>
      <x:c r="I167" s="9"/>
      <x:c r="J167" s="9" t="str">
        <x:v>NET</x:v>
      </x:c>
      <x:c r="K167" s="9"/>
      <x:c r="L167" s="37"/>
      <x:c r="M167" s="37"/>
      <x:c r="N167" s="37"/>
      <x:c r="O167" s="37"/>
      <x:c r="P167" s="37"/>
      <x:c r="Q167" s="9"/>
      <x:c r="R167" s="9"/>
      <x:c r="S167" s="9"/>
      <x:c r="T167" s="9"/>
    </x:row>
    <x:row r="168" ht="21" customHeight="1">
      <x:c r="A168" s="34"/>
      <x:c r="B168" s="34"/>
      <x:c r="C168" s="9"/>
      <x:c r="D168" s="35"/>
      <x:c r="E168" s="36"/>
      <x:c r="F168" s="36"/>
      <x:c r="G168" s="36"/>
      <x:c r="H168" s="36"/>
      <x:c r="I168" s="9"/>
      <x:c r="J168" s="9" t="str">
        <x:v>NET</x:v>
      </x:c>
      <x:c r="K168" s="9"/>
      <x:c r="L168" s="37"/>
      <x:c r="M168" s="37"/>
      <x:c r="N168" s="37"/>
      <x:c r="O168" s="37"/>
      <x:c r="P168" s="37"/>
      <x:c r="Q168" s="9"/>
      <x:c r="R168" s="9"/>
      <x:c r="S168" s="9"/>
      <x:c r="T168" s="9"/>
    </x:row>
    <x:row r="169" ht="21" customHeight="1">
      <x:c r="A169" s="34"/>
      <x:c r="B169" s="34"/>
      <x:c r="C169" s="9"/>
      <x:c r="D169" s="35"/>
      <x:c r="E169" s="36"/>
      <x:c r="F169" s="36"/>
      <x:c r="G169" s="36"/>
      <x:c r="H169" s="36"/>
      <x:c r="I169" s="9"/>
      <x:c r="J169" s="9" t="str">
        <x:v>NET</x:v>
      </x:c>
      <x:c r="K169" s="9"/>
      <x:c r="L169" s="37"/>
      <x:c r="M169" s="37"/>
      <x:c r="N169" s="37"/>
      <x:c r="O169" s="37"/>
      <x:c r="P169" s="37"/>
      <x:c r="Q169" s="9"/>
      <x:c r="R169" s="9"/>
      <x:c r="S169" s="9"/>
      <x:c r="T169" s="9"/>
    </x:row>
    <x:row r="170" ht="21" customHeight="1">
      <x:c r="A170" s="34"/>
      <x:c r="B170" s="34"/>
      <x:c r="C170" s="9"/>
      <x:c r="D170" s="35"/>
      <x:c r="E170" s="36"/>
      <x:c r="F170" s="36"/>
      <x:c r="G170" s="36"/>
      <x:c r="H170" s="36"/>
      <x:c r="I170" s="9"/>
      <x:c r="J170" s="9" t="str">
        <x:v>NET</x:v>
      </x:c>
      <x:c r="K170" s="9"/>
      <x:c r="L170" s="37"/>
      <x:c r="M170" s="37"/>
      <x:c r="N170" s="37"/>
      <x:c r="O170" s="37"/>
      <x:c r="P170" s="37"/>
      <x:c r="Q170" s="9"/>
      <x:c r="R170" s="9"/>
      <x:c r="S170" s="9"/>
      <x:c r="T170" s="9"/>
    </x:row>
    <x:row r="171" ht="21" customHeight="1">
      <x:c r="A171" s="34"/>
      <x:c r="B171" s="34"/>
      <x:c r="C171" s="9"/>
      <x:c r="D171" s="35"/>
      <x:c r="E171" s="36"/>
      <x:c r="F171" s="36"/>
      <x:c r="G171" s="36"/>
      <x:c r="H171" s="36"/>
      <x:c r="I171" s="9"/>
      <x:c r="J171" s="9" t="str">
        <x:v>NET</x:v>
      </x:c>
      <x:c r="K171" s="9"/>
      <x:c r="L171" s="37"/>
      <x:c r="M171" s="37"/>
      <x:c r="N171" s="37"/>
      <x:c r="O171" s="37"/>
      <x:c r="P171" s="37"/>
      <x:c r="Q171" s="9"/>
      <x:c r="R171" s="9"/>
      <x:c r="S171" s="9"/>
      <x:c r="T171" s="9"/>
    </x:row>
    <x:row r="172" ht="21" customHeight="1">
      <x:c r="A172" s="34"/>
      <x:c r="B172" s="34"/>
      <x:c r="C172" s="9"/>
      <x:c r="D172" s="35"/>
      <x:c r="E172" s="36"/>
      <x:c r="F172" s="36"/>
      <x:c r="G172" s="36"/>
      <x:c r="H172" s="36"/>
      <x:c r="I172" s="9"/>
      <x:c r="J172" s="9" t="str">
        <x:v>NET</x:v>
      </x:c>
      <x:c r="K172" s="9"/>
      <x:c r="L172" s="37"/>
      <x:c r="M172" s="37"/>
      <x:c r="N172" s="37"/>
      <x:c r="O172" s="37"/>
      <x:c r="P172" s="37"/>
      <x:c r="Q172" s="9"/>
      <x:c r="R172" s="9"/>
      <x:c r="S172" s="9"/>
      <x:c r="T172" s="9"/>
    </x:row>
    <x:row r="173" ht="21" customHeight="1">
      <x:c r="A173" s="34"/>
      <x:c r="B173" s="34"/>
      <x:c r="C173" s="9"/>
      <x:c r="D173" s="35"/>
      <x:c r="E173" s="36"/>
      <x:c r="F173" s="36"/>
      <x:c r="G173" s="36"/>
      <x:c r="H173" s="36"/>
      <x:c r="I173" s="9"/>
      <x:c r="J173" s="9" t="str">
        <x:v>NET</x:v>
      </x:c>
      <x:c r="K173" s="9"/>
      <x:c r="L173" s="37"/>
      <x:c r="M173" s="37"/>
      <x:c r="N173" s="37"/>
      <x:c r="O173" s="37"/>
      <x:c r="P173" s="37"/>
      <x:c r="Q173" s="9"/>
      <x:c r="R173" s="9"/>
      <x:c r="S173" s="9"/>
      <x:c r="T173" s="9"/>
    </x:row>
    <x:row r="174" ht="21" customHeight="1">
      <x:c r="A174" s="34"/>
      <x:c r="B174" s="34"/>
      <x:c r="C174" s="9"/>
      <x:c r="D174" s="35"/>
      <x:c r="E174" s="36"/>
      <x:c r="F174" s="36"/>
      <x:c r="G174" s="36"/>
      <x:c r="H174" s="36"/>
      <x:c r="I174" s="9"/>
      <x:c r="J174" s="9" t="str">
        <x:v>NET</x:v>
      </x:c>
      <x:c r="K174" s="9"/>
      <x:c r="L174" s="37"/>
      <x:c r="M174" s="37"/>
      <x:c r="N174" s="37"/>
      <x:c r="O174" s="37"/>
      <x:c r="P174" s="37"/>
      <x:c r="Q174" s="9"/>
      <x:c r="R174" s="9"/>
      <x:c r="S174" s="9"/>
      <x:c r="T174" s="9"/>
    </x:row>
    <x:row r="175" ht="21" customHeight="1">
      <x:c r="A175" s="34"/>
      <x:c r="B175" s="34"/>
      <x:c r="C175" s="9"/>
      <x:c r="D175" s="35"/>
      <x:c r="E175" s="36"/>
      <x:c r="F175" s="36"/>
      <x:c r="G175" s="36"/>
      <x:c r="H175" s="36"/>
      <x:c r="I175" s="9"/>
      <x:c r="J175" s="9" t="str">
        <x:v>NET</x:v>
      </x:c>
      <x:c r="K175" s="9"/>
      <x:c r="L175" s="37"/>
      <x:c r="M175" s="37"/>
      <x:c r="N175" s="37"/>
      <x:c r="O175" s="37"/>
      <x:c r="P175" s="37"/>
      <x:c r="Q175" s="9"/>
      <x:c r="R175" s="9"/>
      <x:c r="S175" s="9"/>
      <x:c r="T175" s="9"/>
    </x:row>
    <x:row r="176" ht="21" customHeight="1">
      <x:c r="A176" s="34"/>
      <x:c r="B176" s="34"/>
      <x:c r="C176" s="9"/>
      <x:c r="D176" s="35"/>
      <x:c r="E176" s="36"/>
      <x:c r="F176" s="36"/>
      <x:c r="G176" s="36"/>
      <x:c r="H176" s="36"/>
      <x:c r="I176" s="9"/>
      <x:c r="J176" s="9" t="str">
        <x:v>NET</x:v>
      </x:c>
      <x:c r="K176" s="9"/>
      <x:c r="L176" s="37"/>
      <x:c r="M176" s="37"/>
      <x:c r="N176" s="37"/>
      <x:c r="O176" s="37"/>
      <x:c r="P176" s="37"/>
      <x:c r="Q176" s="9"/>
      <x:c r="R176" s="9"/>
      <x:c r="S176" s="9"/>
      <x:c r="T176" s="9"/>
    </x:row>
    <x:row r="177" ht="21" customHeight="1">
      <x:c r="A177" s="34"/>
      <x:c r="B177" s="34"/>
      <x:c r="C177" s="9"/>
      <x:c r="D177" s="35"/>
      <x:c r="E177" s="36"/>
      <x:c r="F177" s="36"/>
      <x:c r="G177" s="36"/>
      <x:c r="H177" s="36"/>
      <x:c r="I177" s="9"/>
      <x:c r="J177" s="9" t="str">
        <x:v>NET</x:v>
      </x:c>
      <x:c r="K177" s="9"/>
      <x:c r="L177" s="37"/>
      <x:c r="M177" s="37"/>
      <x:c r="N177" s="37"/>
      <x:c r="O177" s="37"/>
      <x:c r="P177" s="37"/>
      <x:c r="Q177" s="9"/>
      <x:c r="R177" s="9"/>
      <x:c r="S177" s="9"/>
      <x:c r="T177" s="9"/>
    </x:row>
    <x:row r="178" ht="21" customHeight="1">
      <x:c r="A178" s="34"/>
      <x:c r="B178" s="34"/>
      <x:c r="C178" s="9"/>
      <x:c r="D178" s="35"/>
      <x:c r="E178" s="36"/>
      <x:c r="F178" s="36"/>
      <x:c r="G178" s="36"/>
      <x:c r="H178" s="36"/>
      <x:c r="I178" s="9"/>
      <x:c r="J178" s="9" t="str">
        <x:v>NET</x:v>
      </x:c>
      <x:c r="K178" s="9"/>
      <x:c r="L178" s="37"/>
      <x:c r="M178" s="37"/>
      <x:c r="N178" s="37"/>
      <x:c r="O178" s="37"/>
      <x:c r="P178" s="37"/>
      <x:c r="Q178" s="9"/>
      <x:c r="R178" s="9"/>
      <x:c r="S178" s="9"/>
      <x:c r="T178" s="9"/>
    </x:row>
    <x:row r="179" ht="21" customHeight="1">
      <x:c r="A179" s="34"/>
      <x:c r="B179" s="34"/>
      <x:c r="C179" s="9"/>
      <x:c r="D179" s="35"/>
      <x:c r="E179" s="36"/>
      <x:c r="F179" s="36"/>
      <x:c r="G179" s="36"/>
      <x:c r="H179" s="36"/>
      <x:c r="I179" s="9"/>
      <x:c r="J179" s="9" t="str">
        <x:v>NET</x:v>
      </x:c>
      <x:c r="K179" s="9"/>
      <x:c r="L179" s="37"/>
      <x:c r="M179" s="37"/>
      <x:c r="N179" s="37"/>
      <x:c r="O179" s="37"/>
      <x:c r="P179" s="37"/>
      <x:c r="Q179" s="9"/>
      <x:c r="R179" s="9"/>
      <x:c r="S179" s="9"/>
      <x:c r="T179" s="9"/>
    </x:row>
    <x:row r="180" ht="21" customHeight="1">
      <x:c r="A180" s="34"/>
      <x:c r="B180" s="34"/>
      <x:c r="C180" s="9"/>
      <x:c r="D180" s="35"/>
      <x:c r="E180" s="36"/>
      <x:c r="F180" s="36"/>
      <x:c r="G180" s="36"/>
      <x:c r="H180" s="36"/>
      <x:c r="I180" s="9"/>
      <x:c r="J180" s="9" t="str">
        <x:v>NET</x:v>
      </x:c>
      <x:c r="K180" s="9"/>
      <x:c r="L180" s="37"/>
      <x:c r="M180" s="37"/>
      <x:c r="N180" s="37"/>
      <x:c r="O180" s="37"/>
      <x:c r="P180" s="37"/>
      <x:c r="Q180" s="9"/>
      <x:c r="R180" s="9"/>
      <x:c r="S180" s="9"/>
      <x:c r="T180" s="9"/>
    </x:row>
    <x:row r="181" ht="21" customHeight="1">
      <x:c r="A181" s="34"/>
      <x:c r="B181" s="34"/>
      <x:c r="C181" s="9"/>
      <x:c r="D181" s="35"/>
      <x:c r="E181" s="36"/>
      <x:c r="F181" s="36"/>
      <x:c r="G181" s="36"/>
      <x:c r="H181" s="36"/>
      <x:c r="I181" s="9"/>
      <x:c r="J181" s="9" t="str">
        <x:v>NET</x:v>
      </x:c>
      <x:c r="K181" s="9"/>
      <x:c r="L181" s="37"/>
      <x:c r="M181" s="37"/>
      <x:c r="N181" s="37"/>
      <x:c r="O181" s="37"/>
      <x:c r="P181" s="37"/>
      <x:c r="Q181" s="9"/>
      <x:c r="R181" s="9"/>
      <x:c r="S181" s="9"/>
      <x:c r="T181" s="9"/>
    </x:row>
    <x:row r="182" ht="21" customHeight="1">
      <x:c r="A182" s="34"/>
      <x:c r="B182" s="34"/>
      <x:c r="C182" s="9"/>
      <x:c r="D182" s="35"/>
      <x:c r="E182" s="36"/>
      <x:c r="F182" s="36"/>
      <x:c r="G182" s="36"/>
      <x:c r="H182" s="36"/>
      <x:c r="I182" s="9"/>
      <x:c r="J182" s="9" t="str">
        <x:v>NET</x:v>
      </x:c>
      <x:c r="K182" s="9"/>
      <x:c r="L182" s="37"/>
      <x:c r="M182" s="37"/>
      <x:c r="N182" s="37"/>
      <x:c r="O182" s="37"/>
      <x:c r="P182" s="37"/>
      <x:c r="Q182" s="9"/>
      <x:c r="R182" s="9"/>
      <x:c r="S182" s="9"/>
      <x:c r="T182" s="9"/>
    </x:row>
    <x:row r="183" ht="21" customHeight="1">
      <x:c r="A183" s="34"/>
      <x:c r="B183" s="34"/>
      <x:c r="C183" s="9"/>
      <x:c r="D183" s="35"/>
      <x:c r="E183" s="36"/>
      <x:c r="F183" s="36"/>
      <x:c r="G183" s="36"/>
      <x:c r="H183" s="36"/>
      <x:c r="I183" s="9"/>
      <x:c r="J183" s="9" t="str">
        <x:v>NET</x:v>
      </x:c>
      <x:c r="K183" s="9"/>
      <x:c r="L183" s="37"/>
      <x:c r="M183" s="37"/>
      <x:c r="N183" s="37"/>
      <x:c r="O183" s="37"/>
      <x:c r="P183" s="37"/>
      <x:c r="Q183" s="9"/>
      <x:c r="R183" s="9"/>
      <x:c r="S183" s="9"/>
      <x:c r="T183" s="9"/>
    </x:row>
    <x:row r="184" ht="21" customHeight="1">
      <x:c r="A184" s="34"/>
      <x:c r="B184" s="34"/>
      <x:c r="C184" s="9"/>
      <x:c r="D184" s="35"/>
      <x:c r="E184" s="36"/>
      <x:c r="F184" s="36"/>
      <x:c r="G184" s="36"/>
      <x:c r="H184" s="36"/>
      <x:c r="I184" s="9"/>
      <x:c r="J184" s="9" t="str">
        <x:v>NET</x:v>
      </x:c>
      <x:c r="K184" s="9"/>
      <x:c r="L184" s="37"/>
      <x:c r="M184" s="37"/>
      <x:c r="N184" s="37"/>
      <x:c r="O184" s="37"/>
      <x:c r="P184" s="37"/>
      <x:c r="Q184" s="9"/>
      <x:c r="R184" s="9"/>
      <x:c r="S184" s="9"/>
      <x:c r="T184" s="9"/>
    </x:row>
    <x:row r="185" ht="21" customHeight="1">
      <x:c r="A185" s="34"/>
      <x:c r="B185" s="34"/>
      <x:c r="C185" s="9"/>
      <x:c r="D185" s="35"/>
      <x:c r="E185" s="36"/>
      <x:c r="F185" s="36"/>
      <x:c r="G185" s="36"/>
      <x:c r="H185" s="36"/>
      <x:c r="I185" s="9"/>
      <x:c r="J185" s="9" t="str">
        <x:v>NET</x:v>
      </x:c>
      <x:c r="K185" s="9"/>
      <x:c r="L185" s="37"/>
      <x:c r="M185" s="37"/>
      <x:c r="N185" s="37"/>
      <x:c r="O185" s="37"/>
      <x:c r="P185" s="37"/>
      <x:c r="Q185" s="9"/>
      <x:c r="R185" s="9"/>
      <x:c r="S185" s="9"/>
      <x:c r="T185" s="9"/>
    </x:row>
    <x:row r="186" ht="21" customHeight="1">
      <x:c r="A186" s="34"/>
      <x:c r="B186" s="34"/>
      <x:c r="C186" s="9"/>
      <x:c r="D186" s="35"/>
      <x:c r="E186" s="36"/>
      <x:c r="F186" s="36"/>
      <x:c r="G186" s="36"/>
      <x:c r="H186" s="36"/>
      <x:c r="I186" s="9"/>
      <x:c r="J186" s="9" t="str">
        <x:v>NET</x:v>
      </x:c>
      <x:c r="K186" s="9"/>
      <x:c r="L186" s="37"/>
      <x:c r="M186" s="37"/>
      <x:c r="N186" s="37"/>
      <x:c r="O186" s="37"/>
      <x:c r="P186" s="37"/>
      <x:c r="Q186" s="9"/>
      <x:c r="R186" s="9"/>
      <x:c r="S186" s="9"/>
      <x:c r="T186" s="9"/>
    </x:row>
    <x:row r="187" ht="21" customHeight="1">
      <x:c r="A187" s="34"/>
      <x:c r="B187" s="34"/>
      <x:c r="C187" s="9"/>
      <x:c r="D187" s="35"/>
      <x:c r="E187" s="36"/>
      <x:c r="F187" s="36"/>
      <x:c r="G187" s="36"/>
      <x:c r="H187" s="36"/>
      <x:c r="I187" s="9"/>
      <x:c r="J187" s="9" t="str">
        <x:v>NET</x:v>
      </x:c>
      <x:c r="K187" s="9"/>
      <x:c r="L187" s="37"/>
      <x:c r="M187" s="37"/>
      <x:c r="N187" s="37"/>
      <x:c r="O187" s="37"/>
      <x:c r="P187" s="37"/>
      <x:c r="Q187" s="9"/>
      <x:c r="R187" s="9"/>
      <x:c r="S187" s="9"/>
      <x:c r="T187" s="9"/>
    </x:row>
    <x:row r="188" ht="21" customHeight="1">
      <x:c r="A188" s="34"/>
      <x:c r="B188" s="34"/>
      <x:c r="C188" s="9"/>
      <x:c r="D188" s="35"/>
      <x:c r="E188" s="36"/>
      <x:c r="F188" s="36"/>
      <x:c r="G188" s="36"/>
      <x:c r="H188" s="36"/>
      <x:c r="I188" s="9"/>
      <x:c r="J188" s="9" t="str">
        <x:v>NET</x:v>
      </x:c>
      <x:c r="K188" s="9"/>
      <x:c r="L188" s="37"/>
      <x:c r="M188" s="37"/>
      <x:c r="N188" s="37"/>
      <x:c r="O188" s="37"/>
      <x:c r="P188" s="37"/>
      <x:c r="Q188" s="9"/>
      <x:c r="R188" s="9"/>
      <x:c r="S188" s="9"/>
      <x:c r="T188" s="9"/>
    </x:row>
    <x:row r="189" ht="21" customHeight="1">
      <x:c r="A189" s="34"/>
      <x:c r="B189" s="34"/>
      <x:c r="C189" s="9"/>
      <x:c r="D189" s="35"/>
      <x:c r="E189" s="36"/>
      <x:c r="F189" s="36"/>
      <x:c r="G189" s="36"/>
      <x:c r="H189" s="36"/>
      <x:c r="I189" s="9"/>
      <x:c r="J189" s="9" t="str">
        <x:v>NET</x:v>
      </x:c>
      <x:c r="K189" s="9"/>
      <x:c r="L189" s="37"/>
      <x:c r="M189" s="37"/>
      <x:c r="N189" s="37"/>
      <x:c r="O189" s="37"/>
      <x:c r="P189" s="37"/>
      <x:c r="Q189" s="9"/>
      <x:c r="R189" s="9"/>
      <x:c r="S189" s="9"/>
      <x:c r="T189" s="9"/>
    </x:row>
    <x:row r="190" ht="21" customHeight="1">
      <x:c r="A190" s="34"/>
      <x:c r="B190" s="34"/>
      <x:c r="C190" s="9"/>
      <x:c r="D190" s="35"/>
      <x:c r="E190" s="36"/>
      <x:c r="F190" s="36"/>
      <x:c r="G190" s="36"/>
      <x:c r="H190" s="36"/>
      <x:c r="I190" s="9"/>
      <x:c r="J190" s="9" t="str">
        <x:v>NET</x:v>
      </x:c>
      <x:c r="K190" s="9"/>
      <x:c r="L190" s="37"/>
      <x:c r="M190" s="37"/>
      <x:c r="N190" s="37"/>
      <x:c r="O190" s="37"/>
      <x:c r="P190" s="37"/>
      <x:c r="Q190" s="9"/>
      <x:c r="R190" s="9"/>
      <x:c r="S190" s="9"/>
      <x:c r="T190" s="9"/>
    </x:row>
    <x:row r="191" ht="21" customHeight="1">
      <x:c r="A191" s="34"/>
      <x:c r="B191" s="34"/>
      <x:c r="C191" s="9"/>
      <x:c r="D191" s="35"/>
      <x:c r="E191" s="36"/>
      <x:c r="F191" s="36"/>
      <x:c r="G191" s="36"/>
      <x:c r="H191" s="36"/>
      <x:c r="I191" s="9"/>
      <x:c r="J191" s="9" t="str">
        <x:v>NET</x:v>
      </x:c>
      <x:c r="K191" s="9"/>
      <x:c r="L191" s="37"/>
      <x:c r="M191" s="37"/>
      <x:c r="N191" s="37"/>
      <x:c r="O191" s="37"/>
      <x:c r="P191" s="37"/>
      <x:c r="Q191" s="9"/>
      <x:c r="R191" s="9"/>
      <x:c r="S191" s="9"/>
      <x:c r="T191" s="9"/>
    </x:row>
    <x:row r="192" ht="21" customHeight="1">
      <x:c r="A192" s="34"/>
      <x:c r="B192" s="34"/>
      <x:c r="C192" s="9"/>
      <x:c r="D192" s="35"/>
      <x:c r="E192" s="36"/>
      <x:c r="F192" s="36"/>
      <x:c r="G192" s="36"/>
      <x:c r="H192" s="36"/>
      <x:c r="I192" s="9"/>
      <x:c r="J192" s="9" t="str">
        <x:v>NET</x:v>
      </x:c>
      <x:c r="K192" s="9"/>
      <x:c r="L192" s="37"/>
      <x:c r="M192" s="37"/>
      <x:c r="N192" s="37"/>
      <x:c r="O192" s="37"/>
      <x:c r="P192" s="37"/>
      <x:c r="Q192" s="9"/>
      <x:c r="R192" s="9"/>
      <x:c r="S192" s="9"/>
      <x:c r="T192" s="9"/>
    </x:row>
    <x:row r="193" ht="21" customHeight="1">
      <x:c r="A193" s="34"/>
      <x:c r="B193" s="34"/>
      <x:c r="C193" s="9"/>
      <x:c r="D193" s="35"/>
      <x:c r="E193" s="36"/>
      <x:c r="F193" s="36"/>
      <x:c r="G193" s="36"/>
      <x:c r="H193" s="36"/>
      <x:c r="I193" s="9"/>
      <x:c r="J193" s="9" t="str">
        <x:v>NET</x:v>
      </x:c>
      <x:c r="K193" s="9"/>
      <x:c r="L193" s="37"/>
      <x:c r="M193" s="37"/>
      <x:c r="N193" s="37"/>
      <x:c r="O193" s="37"/>
      <x:c r="P193" s="37"/>
      <x:c r="Q193" s="9"/>
      <x:c r="R193" s="9"/>
      <x:c r="S193" s="9"/>
      <x:c r="T193" s="9"/>
    </x:row>
    <x:row r="194" ht="21" customHeight="1">
      <x:c r="A194" s="34"/>
      <x:c r="B194" s="34"/>
      <x:c r="C194" s="9"/>
      <x:c r="D194" s="35"/>
      <x:c r="E194" s="36"/>
      <x:c r="F194" s="36"/>
      <x:c r="G194" s="36"/>
      <x:c r="H194" s="36"/>
      <x:c r="I194" s="9"/>
      <x:c r="J194" s="9" t="str">
        <x:v>NET</x:v>
      </x:c>
      <x:c r="K194" s="9"/>
      <x:c r="L194" s="37"/>
      <x:c r="M194" s="37"/>
      <x:c r="N194" s="37"/>
      <x:c r="O194" s="37"/>
      <x:c r="P194" s="37"/>
      <x:c r="Q194" s="9"/>
      <x:c r="R194" s="9"/>
      <x:c r="S194" s="9"/>
      <x:c r="T194" s="9"/>
    </x:row>
    <x:row r="195" ht="21" customHeight="1">
      <x:c r="A195" s="34"/>
      <x:c r="B195" s="34"/>
      <x:c r="C195" s="9"/>
      <x:c r="D195" s="35"/>
      <x:c r="E195" s="36"/>
      <x:c r="F195" s="36"/>
      <x:c r="G195" s="36"/>
      <x:c r="H195" s="36"/>
      <x:c r="I195" s="9"/>
      <x:c r="J195" s="9" t="str">
        <x:v>NET</x:v>
      </x:c>
      <x:c r="K195" s="9"/>
      <x:c r="L195" s="37"/>
      <x:c r="M195" s="37"/>
      <x:c r="N195" s="37"/>
      <x:c r="O195" s="37"/>
      <x:c r="P195" s="37"/>
      <x:c r="Q195" s="9"/>
      <x:c r="R195" s="9"/>
      <x:c r="S195" s="9"/>
      <x:c r="T195" s="9"/>
    </x:row>
    <x:row r="196" ht="21" customHeight="1">
      <x:c r="A196" s="34"/>
      <x:c r="B196" s="34"/>
      <x:c r="C196" s="9"/>
      <x:c r="D196" s="35"/>
      <x:c r="E196" s="36"/>
      <x:c r="F196" s="36"/>
      <x:c r="G196" s="36"/>
      <x:c r="H196" s="36"/>
      <x:c r="I196" s="9"/>
      <x:c r="J196" s="9" t="str">
        <x:v>NET</x:v>
      </x:c>
      <x:c r="K196" s="9"/>
      <x:c r="L196" s="37"/>
      <x:c r="M196" s="37"/>
      <x:c r="N196" s="37"/>
      <x:c r="O196" s="37"/>
      <x:c r="P196" s="37"/>
      <x:c r="Q196" s="9"/>
      <x:c r="R196" s="9"/>
      <x:c r="S196" s="9"/>
      <x:c r="T196" s="9"/>
    </x:row>
    <x:row r="197" ht="21" customHeight="1">
      <x:c r="A197" s="34"/>
      <x:c r="B197" s="34"/>
      <x:c r="C197" s="9"/>
      <x:c r="D197" s="35"/>
      <x:c r="E197" s="36"/>
      <x:c r="F197" s="36"/>
      <x:c r="G197" s="36"/>
      <x:c r="H197" s="36"/>
      <x:c r="I197" s="9"/>
      <x:c r="J197" s="9" t="str">
        <x:v>NET</x:v>
      </x:c>
      <x:c r="K197" s="9"/>
      <x:c r="L197" s="37"/>
      <x:c r="M197" s="37"/>
      <x:c r="N197" s="37"/>
      <x:c r="O197" s="37"/>
      <x:c r="P197" s="37"/>
      <x:c r="Q197" s="9"/>
      <x:c r="R197" s="9"/>
      <x:c r="S197" s="9"/>
      <x:c r="T197" s="9"/>
    </x:row>
    <x:row r="198" ht="21" customHeight="1">
      <x:c r="A198" s="34"/>
      <x:c r="B198" s="34"/>
      <x:c r="C198" s="9"/>
      <x:c r="D198" s="35"/>
      <x:c r="E198" s="36"/>
      <x:c r="F198" s="36"/>
      <x:c r="G198" s="36"/>
      <x:c r="H198" s="36"/>
      <x:c r="I198" s="9"/>
      <x:c r="J198" s="9" t="str">
        <x:v>NET</x:v>
      </x:c>
      <x:c r="K198" s="9"/>
      <x:c r="L198" s="37"/>
      <x:c r="M198" s="37"/>
      <x:c r="N198" s="37"/>
      <x:c r="O198" s="37"/>
      <x:c r="P198" s="37"/>
      <x:c r="Q198" s="9"/>
      <x:c r="R198" s="9"/>
      <x:c r="S198" s="9"/>
      <x:c r="T198" s="9"/>
    </x:row>
    <x:row r="199" ht="21" customHeight="1">
      <x:c r="A199" s="34"/>
      <x:c r="B199" s="34"/>
      <x:c r="C199" s="9"/>
      <x:c r="D199" s="35"/>
      <x:c r="E199" s="36"/>
      <x:c r="F199" s="36"/>
      <x:c r="G199" s="36"/>
      <x:c r="H199" s="36"/>
      <x:c r="I199" s="9"/>
      <x:c r="J199" s="9" t="str">
        <x:v>NET</x:v>
      </x:c>
      <x:c r="K199" s="9"/>
      <x:c r="L199" s="37"/>
      <x:c r="M199" s="37"/>
      <x:c r="N199" s="37"/>
      <x:c r="O199" s="37"/>
      <x:c r="P199" s="37"/>
      <x:c r="Q199" s="9"/>
      <x:c r="R199" s="9"/>
      <x:c r="S199" s="9"/>
      <x:c r="T199" s="9"/>
    </x:row>
    <x:row r="200" ht="21" customHeight="1">
      <x:c r="A200" s="34"/>
      <x:c r="B200" s="34"/>
      <x:c r="C200" s="9"/>
      <x:c r="D200" s="35"/>
      <x:c r="E200" s="36"/>
      <x:c r="F200" s="36"/>
      <x:c r="G200" s="36"/>
      <x:c r="H200" s="36"/>
      <x:c r="I200" s="9"/>
      <x:c r="J200" s="9" t="str">
        <x:v>NET</x:v>
      </x:c>
      <x:c r="K200" s="9"/>
      <x:c r="L200" s="37"/>
      <x:c r="M200" s="37"/>
      <x:c r="N200" s="37"/>
      <x:c r="O200" s="37"/>
      <x:c r="P200" s="37"/>
      <x:c r="Q200" s="9"/>
      <x:c r="R200" s="9"/>
      <x:c r="S200" s="9"/>
      <x:c r="T200" s="9"/>
    </x:row>
    <x:row r="201" ht="21" customHeight="1">
      <x:c r="A201" s="34"/>
      <x:c r="B201" s="34"/>
      <x:c r="C201" s="9"/>
      <x:c r="D201" s="35"/>
      <x:c r="E201" s="36"/>
      <x:c r="F201" s="36"/>
      <x:c r="G201" s="36"/>
      <x:c r="H201" s="36"/>
      <x:c r="I201" s="9"/>
      <x:c r="J201" s="9" t="str">
        <x:v>NET</x:v>
      </x:c>
      <x:c r="K201" s="9"/>
      <x:c r="L201" s="37"/>
      <x:c r="M201" s="37"/>
      <x:c r="N201" s="37"/>
      <x:c r="O201" s="37"/>
      <x:c r="P201" s="37"/>
      <x:c r="Q201" s="9"/>
      <x:c r="R201" s="9"/>
      <x:c r="S201" s="9"/>
      <x:c r="T201" s="9"/>
    </x:row>
    <x:row r="202" ht="21" customHeight="1">
      <x:c r="A202" s="34"/>
      <x:c r="B202" s="34"/>
      <x:c r="C202" s="9"/>
      <x:c r="D202" s="35"/>
      <x:c r="E202" s="36"/>
      <x:c r="F202" s="36"/>
      <x:c r="G202" s="36"/>
      <x:c r="H202" s="36"/>
      <x:c r="I202" s="9"/>
      <x:c r="J202" s="9" t="str">
        <x:v>NET</x:v>
      </x:c>
      <x:c r="K202" s="9"/>
      <x:c r="L202" s="37"/>
      <x:c r="M202" s="37"/>
      <x:c r="N202" s="37"/>
      <x:c r="O202" s="37"/>
      <x:c r="P202" s="37"/>
      <x:c r="Q202" s="9"/>
      <x:c r="R202" s="9"/>
      <x:c r="S202" s="9"/>
      <x:c r="T202" s="9"/>
    </x:row>
    <x:row r="203" ht="21" customHeight="1">
      <x:c r="A203" s="34"/>
      <x:c r="B203" s="34"/>
      <x:c r="C203" s="9"/>
      <x:c r="D203" s="35"/>
      <x:c r="E203" s="36"/>
      <x:c r="F203" s="36"/>
      <x:c r="G203" s="36"/>
      <x:c r="H203" s="36"/>
      <x:c r="I203" s="9"/>
      <x:c r="J203" s="9" t="str">
        <x:v>NET</x:v>
      </x:c>
      <x:c r="K203" s="9"/>
      <x:c r="L203" s="37"/>
      <x:c r="M203" s="37"/>
      <x:c r="N203" s="37"/>
      <x:c r="O203" s="37"/>
      <x:c r="P203" s="37"/>
      <x:c r="Q203" s="9"/>
      <x:c r="R203" s="9"/>
      <x:c r="S203" s="9"/>
      <x:c r="T203" s="9"/>
    </x:row>
    <x:row r="204" ht="21" customHeight="1">
      <x:c r="A204" s="34"/>
      <x:c r="B204" s="34"/>
      <x:c r="C204" s="9"/>
      <x:c r="D204" s="35"/>
      <x:c r="E204" s="36"/>
      <x:c r="F204" s="36"/>
      <x:c r="G204" s="36"/>
      <x:c r="H204" s="36"/>
      <x:c r="I204" s="9"/>
      <x:c r="J204" s="9" t="str">
        <x:v>NET</x:v>
      </x:c>
      <x:c r="K204" s="9"/>
      <x:c r="L204" s="37"/>
      <x:c r="M204" s="37"/>
      <x:c r="N204" s="37"/>
      <x:c r="O204" s="37"/>
      <x:c r="P204" s="37"/>
      <x:c r="Q204" s="9"/>
      <x:c r="R204" s="9"/>
      <x:c r="S204" s="9"/>
      <x:c r="T204" s="9"/>
    </x:row>
    <x:row r="205" ht="21" customHeight="1">
      <x:c r="A205" s="34"/>
      <x:c r="B205" s="34"/>
      <x:c r="C205" s="9"/>
      <x:c r="D205" s="35"/>
      <x:c r="E205" s="36"/>
      <x:c r="F205" s="36"/>
      <x:c r="G205" s="36"/>
      <x:c r="H205" s="36"/>
      <x:c r="I205" s="9"/>
      <x:c r="J205" s="9" t="str">
        <x:v>NET</x:v>
      </x:c>
      <x:c r="K205" s="9"/>
      <x:c r="L205" s="37"/>
      <x:c r="M205" s="37"/>
      <x:c r="N205" s="37"/>
      <x:c r="O205" s="37"/>
      <x:c r="P205" s="37"/>
      <x:c r="Q205" s="9"/>
      <x:c r="R205" s="9"/>
      <x:c r="S205" s="9"/>
      <x:c r="T205" s="9"/>
    </x:row>
    <x:row r="206" ht="21" customHeight="1">
      <x:c r="A206" s="34"/>
      <x:c r="B206" s="34"/>
      <x:c r="C206" s="9"/>
      <x:c r="D206" s="35"/>
      <x:c r="E206" s="36"/>
      <x:c r="F206" s="36"/>
      <x:c r="G206" s="36"/>
      <x:c r="H206" s="36"/>
      <x:c r="I206" s="9"/>
      <x:c r="J206" s="9" t="str">
        <x:v>NET</x:v>
      </x:c>
      <x:c r="K206" s="9"/>
      <x:c r="L206" s="37"/>
      <x:c r="M206" s="37"/>
      <x:c r="N206" s="37"/>
      <x:c r="O206" s="37"/>
      <x:c r="P206" s="37"/>
      <x:c r="Q206" s="9"/>
      <x:c r="R206" s="9"/>
      <x:c r="S206" s="9"/>
      <x:c r="T206" s="9"/>
    </x:row>
    <x:row r="207" ht="21" customHeight="1">
      <x:c r="A207" s="34"/>
      <x:c r="B207" s="34"/>
      <x:c r="C207" s="9"/>
      <x:c r="D207" s="35"/>
      <x:c r="E207" s="36"/>
      <x:c r="F207" s="36"/>
      <x:c r="G207" s="36"/>
      <x:c r="H207" s="36"/>
      <x:c r="I207" s="9"/>
      <x:c r="J207" s="9" t="str">
        <x:v>NET</x:v>
      </x:c>
      <x:c r="K207" s="9"/>
      <x:c r="L207" s="37"/>
      <x:c r="M207" s="37"/>
      <x:c r="N207" s="37"/>
      <x:c r="O207" s="37"/>
      <x:c r="P207" s="37"/>
      <x:c r="Q207" s="9"/>
      <x:c r="R207" s="9"/>
      <x:c r="S207" s="9"/>
      <x:c r="T207" s="9"/>
    </x:row>
    <x:row r="208" ht="21" customHeight="1">
      <x:c r="A208" s="34"/>
      <x:c r="B208" s="34"/>
      <x:c r="C208" s="9"/>
      <x:c r="D208" s="35"/>
      <x:c r="E208" s="36"/>
      <x:c r="F208" s="36"/>
      <x:c r="G208" s="36"/>
      <x:c r="H208" s="36"/>
      <x:c r="I208" s="9"/>
      <x:c r="J208" s="9" t="str">
        <x:v>NET</x:v>
      </x:c>
      <x:c r="K208" s="9"/>
      <x:c r="L208" s="37"/>
      <x:c r="M208" s="37"/>
      <x:c r="N208" s="37"/>
      <x:c r="O208" s="37"/>
      <x:c r="P208" s="37"/>
      <x:c r="Q208" s="9"/>
      <x:c r="R208" s="9"/>
      <x:c r="S208" s="9"/>
      <x:c r="T208" s="9"/>
    </x:row>
  </x:sheetData>
  <x:dataValidations count="5">
    <x:dataValidation type="list" sqref="C9:C208">
      <x:formula1>"LONG,SHORT"</x:formula1>
    </x:dataValidation>
    <x:dataValidation type="list" sqref="I9:I208">
      <x:formula1>"OPEN,CLOSED,UNSUPPORTED"</x:formula1>
    </x:dataValidation>
    <x:dataValidation type="list" sqref="J9:J208">
      <x:formula1>"NET,GROSS"</x:formula1>
    </x:dataValidation>
    <x:dataValidation type="list" sqref="K9:K208">
      <x:formula1>"YES,NO"</x:formula1>
    </x:dataValidation>
    <x:dataValidation type="list" sqref="Q9:Q208">
      <x:formula1>"PRICE,ALL_IN"</x:formula1>
    </x:dataValidation>
  </x:dataValidations>
  <x:pageMargins left="0.7" right="0.7" top="0.75" bottom="0.75" header="0.3" footer="0.3"/>
  <x:tableParts count="1">
    <x:tablePart xmlns:r="http://schemas.openxmlformats.org/officeDocument/2006/relationships" r:id="R43a90ad514b3427d"/>
  </x:tableParts>
</x:worksheet>
</file>

<file path=xl/worksheets/sheet4.xml><?xml version="1.0" encoding="utf-8"?>
<x:worksheet xmlns:x="http://schemas.openxmlformats.org/spreadsheetml/2006/main">
  <x:sheetPr>
    <x:tabColor rgb="FF8DA6BE"/>
  </x:sheetPr>
  <x:sheetViews>
    <x:sheetView showGridLines="0" workbookViewId="0">
      <x:pane xSplit="2" ySplit="8" topLeftCell="C9" activePane="bottomRight" state="frozen"/>
    </x:sheetView>
  </x:sheetViews>
  <x:sheetFormatPr defaultRowHeight="15"/>
  <x:cols>
    <x:col min="1" max="1" width="20" hidden="0" customWidth="1"/>
    <x:col min="2" max="2" width="20" hidden="0" customWidth="1"/>
    <x:col min="3" max="3" width="24" hidden="0" customWidth="1"/>
    <x:col min="4" max="4" width="17" hidden="0" customWidth="1"/>
    <x:col min="5" max="5" width="17" hidden="0" customWidth="1"/>
    <x:col min="6" max="6" width="17" hidden="0" customWidth="1"/>
    <x:col min="7" max="7" width="17" hidden="0" customWidth="1"/>
    <x:col min="8" max="8" width="55" hidden="0" customWidth="1"/>
    <x:col min="9" max="9" width="17" hidden="0" customWidth="1"/>
    <x:col min="10" max="10" width="17" hidden="0" customWidth="1"/>
    <x:col min="11" max="11" width="17" hidden="0" customWidth="1"/>
  </x:cols>
  <x:sheetData>
    <x:row r="1" ht="21" customHeight="1">
      <x:c r="A1" s="2"/>
      <x:c r="B1" s="2"/>
      <x:c r="C1" s="2"/>
      <x:c r="D1" s="2"/>
      <x:c r="E1" s="2"/>
      <x:c r="F1" s="2"/>
      <x:c r="G1" s="2"/>
      <x:c r="H1" s="2"/>
      <x:c r="I1" s="2"/>
      <x:c r="J1" s="2"/>
      <x:c r="K1" s="2"/>
    </x:row>
    <x:row r="2" ht="30" customHeight="1">
      <x:c r="A2" s="4" t="str">
        <x:v>Salidas: una fila por cierre</x:v>
      </x:c>
      <x:c r="B2" s="5"/>
      <x:c r="C2" s="5"/>
      <x:c r="D2" s="5"/>
      <x:c r="E2" s="5"/>
      <x:c r="F2" s="5"/>
      <x:c r="G2" s="5"/>
      <x:c r="H2" s="5"/>
      <x:c r="I2" s="5"/>
      <x:c r="J2" s="5"/>
      <x:c r="K2" s="5"/>
      <x:c r="L2" s="6"/>
    </x:row>
    <x:row r="3" ht="21" customHeight="1">
      <x:c r="A3" s="2"/>
      <x:c r="B3" s="2"/>
      <x:c r="C3" s="2"/>
      <x:c r="D3" s="2"/>
      <x:c r="E3" s="2"/>
      <x:c r="F3" s="2"/>
      <x:c r="G3" s="2"/>
      <x:c r="H3" s="2"/>
      <x:c r="I3" s="2"/>
      <x:c r="J3" s="2"/>
      <x:c r="K3" s="2"/>
    </x:row>
    <x:row r="4" ht="21" customHeight="1">
      <x:c r="A4" s="25" t="str">
        <x:v>Las celdas amarillas son entradas. Las grises contienen fórmulas. Los códigos se explican en Readme.</x:v>
      </x:c>
      <x:c r="B4" s="2"/>
      <x:c r="C4" s="2"/>
      <x:c r="D4" s="2"/>
      <x:c r="E4" s="2"/>
      <x:c r="F4" s="2"/>
      <x:c r="G4" s="2"/>
      <x:c r="H4" s="2"/>
      <x:c r="I4" s="2"/>
      <x:c r="J4" s="2"/>
      <x:c r="K4" s="2"/>
    </x:row>
    <x:row r="5" ht="21" customHeight="1">
      <x:c r="A5" s="25" t="str">
        <x:v>Capacidad: 200 posiciones y 600 salidas. No añada filas fuera del intervalo preparado.</x:v>
      </x:c>
      <x:c r="B5" s="2"/>
      <x:c r="C5" s="2"/>
      <x:c r="D5" s="2"/>
      <x:c r="E5" s="2"/>
      <x:c r="F5" s="2"/>
      <x:c r="G5" s="2"/>
      <x:c r="H5" s="2"/>
      <x:c r="I5" s="2"/>
      <x:c r="J5" s="2"/>
      <x:c r="K5" s="2"/>
    </x:row>
    <x:row r="6" ht="21" customHeight="1">
      <x:c r="A6" s="25" t="str">
        <x:v>Las fechas son valores numéricos en una sola zona. UTC evita ambigüedades por cambios de hora.</x:v>
      </x:c>
      <x:c r="B6" s="2"/>
      <x:c r="C6" s="2"/>
      <x:c r="D6" s="2"/>
      <x:c r="E6" s="2"/>
      <x:c r="F6" s="2"/>
      <x:c r="G6" s="2"/>
      <x:c r="H6" s="2"/>
      <x:c r="I6" s="2"/>
      <x:c r="J6" s="2"/>
      <x:c r="K6" s="2"/>
    </x:row>
    <x:row r="7" ht="21" customHeight="1">
      <x:c r="A7" s="25" t="str">
        <x:v>ID: texto que empiece por A–Z, hasta 64 caracteres; sin *, ?, ~, =, &lt; ni &gt;. Ejemplo: T-001.</x:v>
      </x:c>
      <x:c r="B7" s="2"/>
      <x:c r="C7" s="2"/>
      <x:c r="D7" s="2"/>
      <x:c r="E7" s="2"/>
      <x:c r="F7" s="2"/>
      <x:c r="G7" s="2"/>
      <x:c r="H7" s="2"/>
      <x:c r="I7" s="2"/>
      <x:c r="J7" s="2"/>
      <x:c r="K7" s="2"/>
    </x:row>
    <x:row r="8" ht="46" customHeight="1">
      <x:c r="A8" s="18" t="str">
        <x:v>ID de salida</x:v>
      </x:c>
      <x:c r="B8" s="28" t="str">
        <x:v>ID de operación</x:v>
      </x:c>
      <x:c r="C8" s="28" t="str">
        <x:v>Cierre</x:v>
      </x:c>
      <x:c r="D8" s="28" t="str">
        <x:v>Cantidad cerrada</x:v>
      </x:c>
      <x:c r="E8" s="28" t="str">
        <x:v>Precio de salida (opcional)</x:v>
      </x:c>
      <x:c r="F8" s="28" t="str">
        <x:v>P&amp;L bruto</x:v>
      </x:c>
      <x:c r="G8" s="28" t="str">
        <x:v>Estado del registro</x:v>
      </x:c>
      <x:c r="H8" s="19" t="str">
        <x:v>Qué revisar</x:v>
      </x:c>
      <x:c r="I8" s="18" t="str">
        <x:v>Cantidad utilizada</x:v>
      </x:c>
      <x:c r="J8" s="28" t="str">
        <x:v>Bruto presente</x:v>
      </x:c>
      <x:c r="K8" s="19" t="str">
        <x:v>Fila activa</x:v>
      </x:c>
    </x:row>
    <x:row r="9" ht="36" customHeight="1">
      <x:c r="A9" s="34"/>
      <x:c r="B9" s="34"/>
      <x:c r="C9" s="35"/>
      <x:c r="D9" s="36"/>
      <x:c r="E9" s="36"/>
      <x:c r="F9" s="37"/>
      <x:c r="G9" s="38" t="n">
        <x:f>IF(K9=0,0,IF(H9="",1,-1))</x:f>
        <x:v>0</x:v>
      </x:c>
      <x:c r="H9" s="33" t="str">
        <x:f>IF(K9=0,"",IF(A9="","Introduzca el ID de salida",IF(IF(IFERROR(OR(CODE(UPPER(LEFT(A9,1)))&lt;65,CODE(UPPER(LEFT(A9,1)))&gt;90),TRUE),TRUE,OR(NOT(ISTEXT(A9)),LEN(A9)&gt;64,LEN(A9)&lt;&gt;LEN(SUBSTITUTE(A9,"*","")),LEN(A9)&lt;&gt;LEN(SUBSTITUTE(A9,"?","")),LEN(A9)&lt;&gt;LEN(SUBSTITUTE(A9,"~","")),LEN(A9)&lt;&gt;LEN(SUBSTITUTE(A9,"=","")),LEN(A9)&lt;&gt;LEN(SUBSTITUTE(A9,"&lt;","")),LEN(A9)&lt;&gt;LEN(SUBSTITUTE(A9,"&gt;","")))),"ID: texto que empiece por A–Z, hasta 64 caracteres; sin *, ?, ~, =, &lt; ni &gt;. Ejemplo: T-001.",IF(COUNTIFS('Exits'!$A$9:$A$608,A9)&lt;&gt;1,"ID de salida duplicado",IF(B9="","Introduzca el ID de la operación principal",IF(IF(IFERROR(OR(CODE(UPPER(LEFT(B9,1)))&lt;65,CODE(UPPER(LEFT(B9,1)))&gt;90),TRUE),TRUE,OR(NOT(ISTEXT(B9)),LEN(B9)&gt;64,LEN(B9)&lt;&gt;LEN(SUBSTITUTE(B9,"*","")),LEN(B9)&lt;&gt;LEN(SUBSTITUTE(B9,"?","")),LEN(B9)&lt;&gt;LEN(SUBSTITUTE(B9,"~","")),LEN(B9)&lt;&gt;LEN(SUBSTITUTE(B9,"=","")),LEN(B9)&lt;&gt;LEN(SUBSTITUTE(B9,"&lt;","")),LEN(B9)&lt;&gt;LEN(SUBSTITUTE(B9,"&gt;","")))),"ID: texto que empiece por A–Z, hasta 64 caracteres; sin *, ?, ~, =, &lt; ni &gt;. Ejemplo: T-001.",IF(COUNTIFS('Trades'!$A$9:$A$208,B9)&lt;&gt;1,"El ID debe corresponder a una sola fila de Trades",IF(NOT(ISNUMBER(C9)),"Introduzca una fecha y hora de cierre válidas",IF(OR(C9&lt;1,C9&gt;2958465),"Introduzca una fecha y hora de cierre válidas",IF(NOT(ISNUMBER(D9)),"Indique una cantidad cerrada positiva",IF(OR(D9&lt;=0,D9&gt;1000000,ROUND(D9,8)&lt;&gt;D9),"Indique una cantidad cerrada positiva",IF(NOT(ISNUMBER(INDEX('Trades'!$D$9:$D$208,MATCH(B9,'Trades'!$A$9:$A$208,0)))),"Introduzca una fecha y hora de apertura válidas",IF(C9&lt;INDEX('Trades'!$D$9:$D$208,MATCH(B9,'Trades'!$A$9:$A$208,0)),"El cierre precede a la apertura",IF(AND(E9&lt;&gt;"",OR(NOT(ISNUMBER(E9)),E9&lt;=0)),"Indique un precio positivo o deje la celda vacía",IF(AND(F9&lt;&gt;"",NOT(ISNUMBER(F9))),"El P&amp;L bruto debe ser numérico o estar vacío",IF(AND(ISNUMBER(F9),OR(ABS(F9)&gt;1000000000,ROUND(F9,2)&lt;&gt;F9)),"Importes: hasta 2 decimales; valor absoluto de entrada ≤ 1.000.000.000.",""))))))))))))))))</x:f>
      </x:c>
      <x:c r="I9" s="29" t="str">
        <x:f>IF(ISNUMBER(D9),ROUND(D9,8),"")</x:f>
      </x:c>
      <x:c r="J9" s="29" t="n">
        <x:f>IF(ISNUMBER(F9),1,0)</x:f>
        <x:v>0</x:v>
      </x:c>
      <x:c r="K9" s="29" t="n">
        <x:f>IF(COUNTA(A9:F9)=0,0,1)</x:f>
        <x:v>0</x:v>
      </x:c>
    </x:row>
    <x:row r="10" ht="36" customHeight="1">
      <x:c r="A10" s="34"/>
      <x:c r="B10" s="34"/>
      <x:c r="C10" s="35"/>
      <x:c r="D10" s="36"/>
      <x:c r="E10" s="36"/>
      <x:c r="F10" s="37"/>
      <x:c r="G10" s="38" t="n">
        <x:f>IF(K10=0,0,IF(H10="",1,-1))</x:f>
        <x:v>0</x:v>
      </x:c>
      <x:c r="H10" s="33" t="str">
        <x:f>IF(K10=0,"",IF(A10="","Introduzca el ID de salida",IF(IF(IFERROR(OR(CODE(UPPER(LEFT(A10,1)))&lt;65,CODE(UPPER(LEFT(A10,1)))&gt;90),TRUE),TRUE,OR(NOT(ISTEXT(A10)),LEN(A10)&gt;64,LEN(A10)&lt;&gt;LEN(SUBSTITUTE(A10,"*","")),LEN(A10)&lt;&gt;LEN(SUBSTITUTE(A10,"?","")),LEN(A10)&lt;&gt;LEN(SUBSTITUTE(A10,"~","")),LEN(A10)&lt;&gt;LEN(SUBSTITUTE(A10,"=","")),LEN(A10)&lt;&gt;LEN(SUBSTITUTE(A10,"&lt;","")),LEN(A10)&lt;&gt;LEN(SUBSTITUTE(A10,"&gt;","")))),"ID: texto que empiece por A–Z, hasta 64 caracteres; sin *, ?, ~, =, &lt; ni &gt;. Ejemplo: T-001.",IF(COUNTIFS('Exits'!$A$9:$A$608,A10)&lt;&gt;1,"ID de salida duplicado",IF(B10="","Introduzca el ID de la operación principal",IF(IF(IFERROR(OR(CODE(UPPER(LEFT(B10,1)))&lt;65,CODE(UPPER(LEFT(B10,1)))&gt;90),TRUE),TRUE,OR(NOT(ISTEXT(B10)),LEN(B10)&gt;64,LEN(B10)&lt;&gt;LEN(SUBSTITUTE(B10,"*","")),LEN(B10)&lt;&gt;LEN(SUBSTITUTE(B10,"?","")),LEN(B10)&lt;&gt;LEN(SUBSTITUTE(B10,"~","")),LEN(B10)&lt;&gt;LEN(SUBSTITUTE(B10,"=","")),LEN(B10)&lt;&gt;LEN(SUBSTITUTE(B10,"&lt;","")),LEN(B10)&lt;&gt;LEN(SUBSTITUTE(B10,"&gt;","")))),"ID: texto que empiece por A–Z, hasta 64 caracteres; sin *, ?, ~, =, &lt; ni &gt;. Ejemplo: T-001.",IF(COUNTIFS('Trades'!$A$9:$A$208,B10)&lt;&gt;1,"El ID debe corresponder a una sola fila de Trades",IF(NOT(ISNUMBER(C10)),"Introduzca una fecha y hora de cierre válidas",IF(OR(C10&lt;1,C10&gt;2958465),"Introduzca una fecha y hora de cierre válidas",IF(NOT(ISNUMBER(D10)),"Indique una cantidad cerrada positiva",IF(OR(D10&lt;=0,D10&gt;1000000,ROUND(D10,8)&lt;&gt;D10),"Indique una cantidad cerrada positiva",IF(NOT(ISNUMBER(INDEX('Trades'!$D$9:$D$208,MATCH(B10,'Trades'!$A$9:$A$208,0)))),"Introduzca una fecha y hora de apertura válidas",IF(C10&lt;INDEX('Trades'!$D$9:$D$208,MATCH(B10,'Trades'!$A$9:$A$208,0)),"El cierre precede a la apertura",IF(AND(E10&lt;&gt;"",OR(NOT(ISNUMBER(E10)),E10&lt;=0)),"Indique un precio positivo o deje la celda vacía",IF(AND(F10&lt;&gt;"",NOT(ISNUMBER(F10))),"El P&amp;L bruto debe ser numérico o estar vacío",IF(AND(ISNUMBER(F10),OR(ABS(F10)&gt;1000000000,ROUND(F10,2)&lt;&gt;F10)),"Importes: hasta 2 decimales; valor absoluto de entrada ≤ 1.000.000.000.",""))))))))))))))))</x:f>
      </x:c>
      <x:c r="I10" s="29" t="str">
        <x:f>IF(ISNUMBER(D10),ROUND(D10,8),"")</x:f>
      </x:c>
      <x:c r="J10" s="29" t="n">
        <x:f>IF(ISNUMBER(F10),1,0)</x:f>
        <x:v>0</x:v>
      </x:c>
      <x:c r="K10" s="29" t="n">
        <x:f>IF(COUNTA(A10:F10)=0,0,1)</x:f>
        <x:v>0</x:v>
      </x:c>
    </x:row>
    <x:row r="11" ht="36" customHeight="1">
      <x:c r="A11" s="34"/>
      <x:c r="B11" s="34"/>
      <x:c r="C11" s="35"/>
      <x:c r="D11" s="36"/>
      <x:c r="E11" s="36"/>
      <x:c r="F11" s="37"/>
      <x:c r="G11" s="38" t="n">
        <x:f>IF(K11=0,0,IF(H11="",1,-1))</x:f>
        <x:v>0</x:v>
      </x:c>
      <x:c r="H11" s="33" t="str">
        <x:f>IF(K11=0,"",IF(A11="","Introduzca el ID de salida",IF(IF(IFERROR(OR(CODE(UPPER(LEFT(A11,1)))&lt;65,CODE(UPPER(LEFT(A11,1)))&gt;90),TRUE),TRUE,OR(NOT(ISTEXT(A11)),LEN(A11)&gt;64,LEN(A11)&lt;&gt;LEN(SUBSTITUTE(A11,"*","")),LEN(A11)&lt;&gt;LEN(SUBSTITUTE(A11,"?","")),LEN(A11)&lt;&gt;LEN(SUBSTITUTE(A11,"~","")),LEN(A11)&lt;&gt;LEN(SUBSTITUTE(A11,"=","")),LEN(A11)&lt;&gt;LEN(SUBSTITUTE(A11,"&lt;","")),LEN(A11)&lt;&gt;LEN(SUBSTITUTE(A11,"&gt;","")))),"ID: texto que empiece por A–Z, hasta 64 caracteres; sin *, ?, ~, =, &lt; ni &gt;. Ejemplo: T-001.",IF(COUNTIFS('Exits'!$A$9:$A$608,A11)&lt;&gt;1,"ID de salida duplicado",IF(B11="","Introduzca el ID de la operación principal",IF(IF(IFERROR(OR(CODE(UPPER(LEFT(B11,1)))&lt;65,CODE(UPPER(LEFT(B11,1)))&gt;90),TRUE),TRUE,OR(NOT(ISTEXT(B11)),LEN(B11)&gt;64,LEN(B11)&lt;&gt;LEN(SUBSTITUTE(B11,"*","")),LEN(B11)&lt;&gt;LEN(SUBSTITUTE(B11,"?","")),LEN(B11)&lt;&gt;LEN(SUBSTITUTE(B11,"~","")),LEN(B11)&lt;&gt;LEN(SUBSTITUTE(B11,"=","")),LEN(B11)&lt;&gt;LEN(SUBSTITUTE(B11,"&lt;","")),LEN(B11)&lt;&gt;LEN(SUBSTITUTE(B11,"&gt;","")))),"ID: texto que empiece por A–Z, hasta 64 caracteres; sin *, ?, ~, =, &lt; ni &gt;. Ejemplo: T-001.",IF(COUNTIFS('Trades'!$A$9:$A$208,B11)&lt;&gt;1,"El ID debe corresponder a una sola fila de Trades",IF(NOT(ISNUMBER(C11)),"Introduzca una fecha y hora de cierre válidas",IF(OR(C11&lt;1,C11&gt;2958465),"Introduzca una fecha y hora de cierre válidas",IF(NOT(ISNUMBER(D11)),"Indique una cantidad cerrada positiva",IF(OR(D11&lt;=0,D11&gt;1000000,ROUND(D11,8)&lt;&gt;D11),"Indique una cantidad cerrada positiva",IF(NOT(ISNUMBER(INDEX('Trades'!$D$9:$D$208,MATCH(B11,'Trades'!$A$9:$A$208,0)))),"Introduzca una fecha y hora de apertura válidas",IF(C11&lt;INDEX('Trades'!$D$9:$D$208,MATCH(B11,'Trades'!$A$9:$A$208,0)),"El cierre precede a la apertura",IF(AND(E11&lt;&gt;"",OR(NOT(ISNUMBER(E11)),E11&lt;=0)),"Indique un precio positivo o deje la celda vacía",IF(AND(F11&lt;&gt;"",NOT(ISNUMBER(F11))),"El P&amp;L bruto debe ser numérico o estar vacío",IF(AND(ISNUMBER(F11),OR(ABS(F11)&gt;1000000000,ROUND(F11,2)&lt;&gt;F11)),"Importes: hasta 2 decimales; valor absoluto de entrada ≤ 1.000.000.000.",""))))))))))))))))</x:f>
      </x:c>
      <x:c r="I11" s="29" t="str">
        <x:f>IF(ISNUMBER(D11),ROUND(D11,8),"")</x:f>
      </x:c>
      <x:c r="J11" s="29" t="n">
        <x:f>IF(ISNUMBER(F11),1,0)</x:f>
        <x:v>0</x:v>
      </x:c>
      <x:c r="K11" s="29" t="n">
        <x:f>IF(COUNTA(A11:F11)=0,0,1)</x:f>
        <x:v>0</x:v>
      </x:c>
    </x:row>
    <x:row r="12" ht="36" customHeight="1">
      <x:c r="A12" s="34"/>
      <x:c r="B12" s="34"/>
      <x:c r="C12" s="35"/>
      <x:c r="D12" s="36"/>
      <x:c r="E12" s="36"/>
      <x:c r="F12" s="37"/>
      <x:c r="G12" s="38" t="n">
        <x:f>IF(K12=0,0,IF(H12="",1,-1))</x:f>
        <x:v>0</x:v>
      </x:c>
      <x:c r="H12" s="33" t="str">
        <x:f>IF(K12=0,"",IF(A12="","Introduzca el ID de salida",IF(IF(IFERROR(OR(CODE(UPPER(LEFT(A12,1)))&lt;65,CODE(UPPER(LEFT(A12,1)))&gt;90),TRUE),TRUE,OR(NOT(ISTEXT(A12)),LEN(A12)&gt;64,LEN(A12)&lt;&gt;LEN(SUBSTITUTE(A12,"*","")),LEN(A12)&lt;&gt;LEN(SUBSTITUTE(A12,"?","")),LEN(A12)&lt;&gt;LEN(SUBSTITUTE(A12,"~","")),LEN(A12)&lt;&gt;LEN(SUBSTITUTE(A12,"=","")),LEN(A12)&lt;&gt;LEN(SUBSTITUTE(A12,"&lt;","")),LEN(A12)&lt;&gt;LEN(SUBSTITUTE(A12,"&gt;","")))),"ID: texto que empiece por A–Z, hasta 64 caracteres; sin *, ?, ~, =, &lt; ni &gt;. Ejemplo: T-001.",IF(COUNTIFS('Exits'!$A$9:$A$608,A12)&lt;&gt;1,"ID de salida duplicado",IF(B12="","Introduzca el ID de la operación principal",IF(IF(IFERROR(OR(CODE(UPPER(LEFT(B12,1)))&lt;65,CODE(UPPER(LEFT(B12,1)))&gt;90),TRUE),TRUE,OR(NOT(ISTEXT(B12)),LEN(B12)&gt;64,LEN(B12)&lt;&gt;LEN(SUBSTITUTE(B12,"*","")),LEN(B12)&lt;&gt;LEN(SUBSTITUTE(B12,"?","")),LEN(B12)&lt;&gt;LEN(SUBSTITUTE(B12,"~","")),LEN(B12)&lt;&gt;LEN(SUBSTITUTE(B12,"=","")),LEN(B12)&lt;&gt;LEN(SUBSTITUTE(B12,"&lt;","")),LEN(B12)&lt;&gt;LEN(SUBSTITUTE(B12,"&gt;","")))),"ID: texto que empiece por A–Z, hasta 64 caracteres; sin *, ?, ~, =, &lt; ni &gt;. Ejemplo: T-001.",IF(COUNTIFS('Trades'!$A$9:$A$208,B12)&lt;&gt;1,"El ID debe corresponder a una sola fila de Trades",IF(NOT(ISNUMBER(C12)),"Introduzca una fecha y hora de cierre válidas",IF(OR(C12&lt;1,C12&gt;2958465),"Introduzca una fecha y hora de cierre válidas",IF(NOT(ISNUMBER(D12)),"Indique una cantidad cerrada positiva",IF(OR(D12&lt;=0,D12&gt;1000000,ROUND(D12,8)&lt;&gt;D12),"Indique una cantidad cerrada positiva",IF(NOT(ISNUMBER(INDEX('Trades'!$D$9:$D$208,MATCH(B12,'Trades'!$A$9:$A$208,0)))),"Introduzca una fecha y hora de apertura válidas",IF(C12&lt;INDEX('Trades'!$D$9:$D$208,MATCH(B12,'Trades'!$A$9:$A$208,0)),"El cierre precede a la apertura",IF(AND(E12&lt;&gt;"",OR(NOT(ISNUMBER(E12)),E12&lt;=0)),"Indique un precio positivo o deje la celda vacía",IF(AND(F12&lt;&gt;"",NOT(ISNUMBER(F12))),"El P&amp;L bruto debe ser numérico o estar vacío",IF(AND(ISNUMBER(F12),OR(ABS(F12)&gt;1000000000,ROUND(F12,2)&lt;&gt;F12)),"Importes: hasta 2 decimales; valor absoluto de entrada ≤ 1.000.000.000.",""))))))))))))))))</x:f>
      </x:c>
      <x:c r="I12" s="29" t="str">
        <x:f>IF(ISNUMBER(D12),ROUND(D12,8),"")</x:f>
      </x:c>
      <x:c r="J12" s="29" t="n">
        <x:f>IF(ISNUMBER(F12),1,0)</x:f>
        <x:v>0</x:v>
      </x:c>
      <x:c r="K12" s="29" t="n">
        <x:f>IF(COUNTA(A12:F12)=0,0,1)</x:f>
        <x:v>0</x:v>
      </x:c>
    </x:row>
    <x:row r="13" ht="36" customHeight="1">
      <x:c r="A13" s="34"/>
      <x:c r="B13" s="34"/>
      <x:c r="C13" s="35"/>
      <x:c r="D13" s="36"/>
      <x:c r="E13" s="36"/>
      <x:c r="F13" s="37"/>
      <x:c r="G13" s="38" t="n">
        <x:f>IF(K13=0,0,IF(H13="",1,-1))</x:f>
        <x:v>0</x:v>
      </x:c>
      <x:c r="H13" s="33" t="str">
        <x:f>IF(K13=0,"",IF(A13="","Introduzca el ID de salida",IF(IF(IFERROR(OR(CODE(UPPER(LEFT(A13,1)))&lt;65,CODE(UPPER(LEFT(A13,1)))&gt;90),TRUE),TRUE,OR(NOT(ISTEXT(A13)),LEN(A13)&gt;64,LEN(A13)&lt;&gt;LEN(SUBSTITUTE(A13,"*","")),LEN(A13)&lt;&gt;LEN(SUBSTITUTE(A13,"?","")),LEN(A13)&lt;&gt;LEN(SUBSTITUTE(A13,"~","")),LEN(A13)&lt;&gt;LEN(SUBSTITUTE(A13,"=","")),LEN(A13)&lt;&gt;LEN(SUBSTITUTE(A13,"&lt;","")),LEN(A13)&lt;&gt;LEN(SUBSTITUTE(A13,"&gt;","")))),"ID: texto que empiece por A–Z, hasta 64 caracteres; sin *, ?, ~, =, &lt; ni &gt;. Ejemplo: T-001.",IF(COUNTIFS('Exits'!$A$9:$A$608,A13)&lt;&gt;1,"ID de salida duplicado",IF(B13="","Introduzca el ID de la operación principal",IF(IF(IFERROR(OR(CODE(UPPER(LEFT(B13,1)))&lt;65,CODE(UPPER(LEFT(B13,1)))&gt;90),TRUE),TRUE,OR(NOT(ISTEXT(B13)),LEN(B13)&gt;64,LEN(B13)&lt;&gt;LEN(SUBSTITUTE(B13,"*","")),LEN(B13)&lt;&gt;LEN(SUBSTITUTE(B13,"?","")),LEN(B13)&lt;&gt;LEN(SUBSTITUTE(B13,"~","")),LEN(B13)&lt;&gt;LEN(SUBSTITUTE(B13,"=","")),LEN(B13)&lt;&gt;LEN(SUBSTITUTE(B13,"&lt;","")),LEN(B13)&lt;&gt;LEN(SUBSTITUTE(B13,"&gt;","")))),"ID: texto que empiece por A–Z, hasta 64 caracteres; sin *, ?, ~, =, &lt; ni &gt;. Ejemplo: T-001.",IF(COUNTIFS('Trades'!$A$9:$A$208,B13)&lt;&gt;1,"El ID debe corresponder a una sola fila de Trades",IF(NOT(ISNUMBER(C13)),"Introduzca una fecha y hora de cierre válidas",IF(OR(C13&lt;1,C13&gt;2958465),"Introduzca una fecha y hora de cierre válidas",IF(NOT(ISNUMBER(D13)),"Indique una cantidad cerrada positiva",IF(OR(D13&lt;=0,D13&gt;1000000,ROUND(D13,8)&lt;&gt;D13),"Indique una cantidad cerrada positiva",IF(NOT(ISNUMBER(INDEX('Trades'!$D$9:$D$208,MATCH(B13,'Trades'!$A$9:$A$208,0)))),"Introduzca una fecha y hora de apertura válidas",IF(C13&lt;INDEX('Trades'!$D$9:$D$208,MATCH(B13,'Trades'!$A$9:$A$208,0)),"El cierre precede a la apertura",IF(AND(E13&lt;&gt;"",OR(NOT(ISNUMBER(E13)),E13&lt;=0)),"Indique un precio positivo o deje la celda vacía",IF(AND(F13&lt;&gt;"",NOT(ISNUMBER(F13))),"El P&amp;L bruto debe ser numérico o estar vacío",IF(AND(ISNUMBER(F13),OR(ABS(F13)&gt;1000000000,ROUND(F13,2)&lt;&gt;F13)),"Importes: hasta 2 decimales; valor absoluto de entrada ≤ 1.000.000.000.",""))))))))))))))))</x:f>
      </x:c>
      <x:c r="I13" s="29" t="str">
        <x:f>IF(ISNUMBER(D13),ROUND(D13,8),"")</x:f>
      </x:c>
      <x:c r="J13" s="29" t="n">
        <x:f>IF(ISNUMBER(F13),1,0)</x:f>
        <x:v>0</x:v>
      </x:c>
      <x:c r="K13" s="29" t="n">
        <x:f>IF(COUNTA(A13:F13)=0,0,1)</x:f>
        <x:v>0</x:v>
      </x:c>
    </x:row>
    <x:row r="14" ht="36" customHeight="1">
      <x:c r="A14" s="34"/>
      <x:c r="B14" s="34"/>
      <x:c r="C14" s="35"/>
      <x:c r="D14" s="36"/>
      <x:c r="E14" s="36"/>
      <x:c r="F14" s="37"/>
      <x:c r="G14" s="38" t="n">
        <x:f>IF(K14=0,0,IF(H14="",1,-1))</x:f>
        <x:v>0</x:v>
      </x:c>
      <x:c r="H14" s="33" t="str">
        <x:f>IF(K14=0,"",IF(A14="","Introduzca el ID de salida",IF(IF(IFERROR(OR(CODE(UPPER(LEFT(A14,1)))&lt;65,CODE(UPPER(LEFT(A14,1)))&gt;90),TRUE),TRUE,OR(NOT(ISTEXT(A14)),LEN(A14)&gt;64,LEN(A14)&lt;&gt;LEN(SUBSTITUTE(A14,"*","")),LEN(A14)&lt;&gt;LEN(SUBSTITUTE(A14,"?","")),LEN(A14)&lt;&gt;LEN(SUBSTITUTE(A14,"~","")),LEN(A14)&lt;&gt;LEN(SUBSTITUTE(A14,"=","")),LEN(A14)&lt;&gt;LEN(SUBSTITUTE(A14,"&lt;","")),LEN(A14)&lt;&gt;LEN(SUBSTITUTE(A14,"&gt;","")))),"ID: texto que empiece por A–Z, hasta 64 caracteres; sin *, ?, ~, =, &lt; ni &gt;. Ejemplo: T-001.",IF(COUNTIFS('Exits'!$A$9:$A$608,A14)&lt;&gt;1,"ID de salida duplicado",IF(B14="","Introduzca el ID de la operación principal",IF(IF(IFERROR(OR(CODE(UPPER(LEFT(B14,1)))&lt;65,CODE(UPPER(LEFT(B14,1)))&gt;90),TRUE),TRUE,OR(NOT(ISTEXT(B14)),LEN(B14)&gt;64,LEN(B14)&lt;&gt;LEN(SUBSTITUTE(B14,"*","")),LEN(B14)&lt;&gt;LEN(SUBSTITUTE(B14,"?","")),LEN(B14)&lt;&gt;LEN(SUBSTITUTE(B14,"~","")),LEN(B14)&lt;&gt;LEN(SUBSTITUTE(B14,"=","")),LEN(B14)&lt;&gt;LEN(SUBSTITUTE(B14,"&lt;","")),LEN(B14)&lt;&gt;LEN(SUBSTITUTE(B14,"&gt;","")))),"ID: texto que empiece por A–Z, hasta 64 caracteres; sin *, ?, ~, =, &lt; ni &gt;. Ejemplo: T-001.",IF(COUNTIFS('Trades'!$A$9:$A$208,B14)&lt;&gt;1,"El ID debe corresponder a una sola fila de Trades",IF(NOT(ISNUMBER(C14)),"Introduzca una fecha y hora de cierre válidas",IF(OR(C14&lt;1,C14&gt;2958465),"Introduzca una fecha y hora de cierre válidas",IF(NOT(ISNUMBER(D14)),"Indique una cantidad cerrada positiva",IF(OR(D14&lt;=0,D14&gt;1000000,ROUND(D14,8)&lt;&gt;D14),"Indique una cantidad cerrada positiva",IF(NOT(ISNUMBER(INDEX('Trades'!$D$9:$D$208,MATCH(B14,'Trades'!$A$9:$A$208,0)))),"Introduzca una fecha y hora de apertura válidas",IF(C14&lt;INDEX('Trades'!$D$9:$D$208,MATCH(B14,'Trades'!$A$9:$A$208,0)),"El cierre precede a la apertura",IF(AND(E14&lt;&gt;"",OR(NOT(ISNUMBER(E14)),E14&lt;=0)),"Indique un precio positivo o deje la celda vacía",IF(AND(F14&lt;&gt;"",NOT(ISNUMBER(F14))),"El P&amp;L bruto debe ser numérico o estar vacío",IF(AND(ISNUMBER(F14),OR(ABS(F14)&gt;1000000000,ROUND(F14,2)&lt;&gt;F14)),"Importes: hasta 2 decimales; valor absoluto de entrada ≤ 1.000.000.000.",""))))))))))))))))</x:f>
      </x:c>
      <x:c r="I14" s="29" t="str">
        <x:f>IF(ISNUMBER(D14),ROUND(D14,8),"")</x:f>
      </x:c>
      <x:c r="J14" s="29" t="n">
        <x:f>IF(ISNUMBER(F14),1,0)</x:f>
        <x:v>0</x:v>
      </x:c>
      <x:c r="K14" s="29" t="n">
        <x:f>IF(COUNTA(A14:F14)=0,0,1)</x:f>
        <x:v>0</x:v>
      </x:c>
    </x:row>
    <x:row r="15" ht="36" customHeight="1">
      <x:c r="A15" s="34"/>
      <x:c r="B15" s="34"/>
      <x:c r="C15" s="35"/>
      <x:c r="D15" s="36"/>
      <x:c r="E15" s="36"/>
      <x:c r="F15" s="37"/>
      <x:c r="G15" s="38" t="n">
        <x:f>IF(K15=0,0,IF(H15="",1,-1))</x:f>
        <x:v>0</x:v>
      </x:c>
      <x:c r="H15" s="33" t="str">
        <x:f>IF(K15=0,"",IF(A15="","Introduzca el ID de salida",IF(IF(IFERROR(OR(CODE(UPPER(LEFT(A15,1)))&lt;65,CODE(UPPER(LEFT(A15,1)))&gt;90),TRUE),TRUE,OR(NOT(ISTEXT(A15)),LEN(A15)&gt;64,LEN(A15)&lt;&gt;LEN(SUBSTITUTE(A15,"*","")),LEN(A15)&lt;&gt;LEN(SUBSTITUTE(A15,"?","")),LEN(A15)&lt;&gt;LEN(SUBSTITUTE(A15,"~","")),LEN(A15)&lt;&gt;LEN(SUBSTITUTE(A15,"=","")),LEN(A15)&lt;&gt;LEN(SUBSTITUTE(A15,"&lt;","")),LEN(A15)&lt;&gt;LEN(SUBSTITUTE(A15,"&gt;","")))),"ID: texto que empiece por A–Z, hasta 64 caracteres; sin *, ?, ~, =, &lt; ni &gt;. Ejemplo: T-001.",IF(COUNTIFS('Exits'!$A$9:$A$608,A15)&lt;&gt;1,"ID de salida duplicado",IF(B15="","Introduzca el ID de la operación principal",IF(IF(IFERROR(OR(CODE(UPPER(LEFT(B15,1)))&lt;65,CODE(UPPER(LEFT(B15,1)))&gt;90),TRUE),TRUE,OR(NOT(ISTEXT(B15)),LEN(B15)&gt;64,LEN(B15)&lt;&gt;LEN(SUBSTITUTE(B15,"*","")),LEN(B15)&lt;&gt;LEN(SUBSTITUTE(B15,"?","")),LEN(B15)&lt;&gt;LEN(SUBSTITUTE(B15,"~","")),LEN(B15)&lt;&gt;LEN(SUBSTITUTE(B15,"=","")),LEN(B15)&lt;&gt;LEN(SUBSTITUTE(B15,"&lt;","")),LEN(B15)&lt;&gt;LEN(SUBSTITUTE(B15,"&gt;","")))),"ID: texto que empiece por A–Z, hasta 64 caracteres; sin *, ?, ~, =, &lt; ni &gt;. Ejemplo: T-001.",IF(COUNTIFS('Trades'!$A$9:$A$208,B15)&lt;&gt;1,"El ID debe corresponder a una sola fila de Trades",IF(NOT(ISNUMBER(C15)),"Introduzca una fecha y hora de cierre válidas",IF(OR(C15&lt;1,C15&gt;2958465),"Introduzca una fecha y hora de cierre válidas",IF(NOT(ISNUMBER(D15)),"Indique una cantidad cerrada positiva",IF(OR(D15&lt;=0,D15&gt;1000000,ROUND(D15,8)&lt;&gt;D15),"Indique una cantidad cerrada positiva",IF(NOT(ISNUMBER(INDEX('Trades'!$D$9:$D$208,MATCH(B15,'Trades'!$A$9:$A$208,0)))),"Introduzca una fecha y hora de apertura válidas",IF(C15&lt;INDEX('Trades'!$D$9:$D$208,MATCH(B15,'Trades'!$A$9:$A$208,0)),"El cierre precede a la apertura",IF(AND(E15&lt;&gt;"",OR(NOT(ISNUMBER(E15)),E15&lt;=0)),"Indique un precio positivo o deje la celda vacía",IF(AND(F15&lt;&gt;"",NOT(ISNUMBER(F15))),"El P&amp;L bruto debe ser numérico o estar vacío",IF(AND(ISNUMBER(F15),OR(ABS(F15)&gt;1000000000,ROUND(F15,2)&lt;&gt;F15)),"Importes: hasta 2 decimales; valor absoluto de entrada ≤ 1.000.000.000.",""))))))))))))))))</x:f>
      </x:c>
      <x:c r="I15" s="29" t="str">
        <x:f>IF(ISNUMBER(D15),ROUND(D15,8),"")</x:f>
      </x:c>
      <x:c r="J15" s="29" t="n">
        <x:f>IF(ISNUMBER(F15),1,0)</x:f>
        <x:v>0</x:v>
      </x:c>
      <x:c r="K15" s="29" t="n">
        <x:f>IF(COUNTA(A15:F15)=0,0,1)</x:f>
        <x:v>0</x:v>
      </x:c>
    </x:row>
    <x:row r="16" ht="36" customHeight="1">
      <x:c r="A16" s="34"/>
      <x:c r="B16" s="34"/>
      <x:c r="C16" s="35"/>
      <x:c r="D16" s="36"/>
      <x:c r="E16" s="36"/>
      <x:c r="F16" s="37"/>
      <x:c r="G16" s="38" t="n">
        <x:f>IF(K16=0,0,IF(H16="",1,-1))</x:f>
        <x:v>0</x:v>
      </x:c>
      <x:c r="H16" s="33" t="str">
        <x:f>IF(K16=0,"",IF(A16="","Introduzca el ID de salida",IF(IF(IFERROR(OR(CODE(UPPER(LEFT(A16,1)))&lt;65,CODE(UPPER(LEFT(A16,1)))&gt;90),TRUE),TRUE,OR(NOT(ISTEXT(A16)),LEN(A16)&gt;64,LEN(A16)&lt;&gt;LEN(SUBSTITUTE(A16,"*","")),LEN(A16)&lt;&gt;LEN(SUBSTITUTE(A16,"?","")),LEN(A16)&lt;&gt;LEN(SUBSTITUTE(A16,"~","")),LEN(A16)&lt;&gt;LEN(SUBSTITUTE(A16,"=","")),LEN(A16)&lt;&gt;LEN(SUBSTITUTE(A16,"&lt;","")),LEN(A16)&lt;&gt;LEN(SUBSTITUTE(A16,"&gt;","")))),"ID: texto que empiece por A–Z, hasta 64 caracteres; sin *, ?, ~, =, &lt; ni &gt;. Ejemplo: T-001.",IF(COUNTIFS('Exits'!$A$9:$A$608,A16)&lt;&gt;1,"ID de salida duplicado",IF(B16="","Introduzca el ID de la operación principal",IF(IF(IFERROR(OR(CODE(UPPER(LEFT(B16,1)))&lt;65,CODE(UPPER(LEFT(B16,1)))&gt;90),TRUE),TRUE,OR(NOT(ISTEXT(B16)),LEN(B16)&gt;64,LEN(B16)&lt;&gt;LEN(SUBSTITUTE(B16,"*","")),LEN(B16)&lt;&gt;LEN(SUBSTITUTE(B16,"?","")),LEN(B16)&lt;&gt;LEN(SUBSTITUTE(B16,"~","")),LEN(B16)&lt;&gt;LEN(SUBSTITUTE(B16,"=","")),LEN(B16)&lt;&gt;LEN(SUBSTITUTE(B16,"&lt;","")),LEN(B16)&lt;&gt;LEN(SUBSTITUTE(B16,"&gt;","")))),"ID: texto que empiece por A–Z, hasta 64 caracteres; sin *, ?, ~, =, &lt; ni &gt;. Ejemplo: T-001.",IF(COUNTIFS('Trades'!$A$9:$A$208,B16)&lt;&gt;1,"El ID debe corresponder a una sola fila de Trades",IF(NOT(ISNUMBER(C16)),"Introduzca una fecha y hora de cierre válidas",IF(OR(C16&lt;1,C16&gt;2958465),"Introduzca una fecha y hora de cierre válidas",IF(NOT(ISNUMBER(D16)),"Indique una cantidad cerrada positiva",IF(OR(D16&lt;=0,D16&gt;1000000,ROUND(D16,8)&lt;&gt;D16),"Indique una cantidad cerrada positiva",IF(NOT(ISNUMBER(INDEX('Trades'!$D$9:$D$208,MATCH(B16,'Trades'!$A$9:$A$208,0)))),"Introduzca una fecha y hora de apertura válidas",IF(C16&lt;INDEX('Trades'!$D$9:$D$208,MATCH(B16,'Trades'!$A$9:$A$208,0)),"El cierre precede a la apertura",IF(AND(E16&lt;&gt;"",OR(NOT(ISNUMBER(E16)),E16&lt;=0)),"Indique un precio positivo o deje la celda vacía",IF(AND(F16&lt;&gt;"",NOT(ISNUMBER(F16))),"El P&amp;L bruto debe ser numérico o estar vacío",IF(AND(ISNUMBER(F16),OR(ABS(F16)&gt;1000000000,ROUND(F16,2)&lt;&gt;F16)),"Importes: hasta 2 decimales; valor absoluto de entrada ≤ 1.000.000.000.",""))))))))))))))))</x:f>
      </x:c>
      <x:c r="I16" s="29" t="str">
        <x:f>IF(ISNUMBER(D16),ROUND(D16,8),"")</x:f>
      </x:c>
      <x:c r="J16" s="29" t="n">
        <x:f>IF(ISNUMBER(F16),1,0)</x:f>
        <x:v>0</x:v>
      </x:c>
      <x:c r="K16" s="29" t="n">
        <x:f>IF(COUNTA(A16:F16)=0,0,1)</x:f>
        <x:v>0</x:v>
      </x:c>
    </x:row>
    <x:row r="17" ht="36" customHeight="1">
      <x:c r="A17" s="34"/>
      <x:c r="B17" s="34"/>
      <x:c r="C17" s="35"/>
      <x:c r="D17" s="36"/>
      <x:c r="E17" s="36"/>
      <x:c r="F17" s="37"/>
      <x:c r="G17" s="38" t="n">
        <x:f>IF(K17=0,0,IF(H17="",1,-1))</x:f>
        <x:v>0</x:v>
      </x:c>
      <x:c r="H17" s="33" t="str">
        <x:f>IF(K17=0,"",IF(A17="","Introduzca el ID de salida",IF(IF(IFERROR(OR(CODE(UPPER(LEFT(A17,1)))&lt;65,CODE(UPPER(LEFT(A17,1)))&gt;90),TRUE),TRUE,OR(NOT(ISTEXT(A17)),LEN(A17)&gt;64,LEN(A17)&lt;&gt;LEN(SUBSTITUTE(A17,"*","")),LEN(A17)&lt;&gt;LEN(SUBSTITUTE(A17,"?","")),LEN(A17)&lt;&gt;LEN(SUBSTITUTE(A17,"~","")),LEN(A17)&lt;&gt;LEN(SUBSTITUTE(A17,"=","")),LEN(A17)&lt;&gt;LEN(SUBSTITUTE(A17,"&lt;","")),LEN(A17)&lt;&gt;LEN(SUBSTITUTE(A17,"&gt;","")))),"ID: texto que empiece por A–Z, hasta 64 caracteres; sin *, ?, ~, =, &lt; ni &gt;. Ejemplo: T-001.",IF(COUNTIFS('Exits'!$A$9:$A$608,A17)&lt;&gt;1,"ID de salida duplicado",IF(B17="","Introduzca el ID de la operación principal",IF(IF(IFERROR(OR(CODE(UPPER(LEFT(B17,1)))&lt;65,CODE(UPPER(LEFT(B17,1)))&gt;90),TRUE),TRUE,OR(NOT(ISTEXT(B17)),LEN(B17)&gt;64,LEN(B17)&lt;&gt;LEN(SUBSTITUTE(B17,"*","")),LEN(B17)&lt;&gt;LEN(SUBSTITUTE(B17,"?","")),LEN(B17)&lt;&gt;LEN(SUBSTITUTE(B17,"~","")),LEN(B17)&lt;&gt;LEN(SUBSTITUTE(B17,"=","")),LEN(B17)&lt;&gt;LEN(SUBSTITUTE(B17,"&lt;","")),LEN(B17)&lt;&gt;LEN(SUBSTITUTE(B17,"&gt;","")))),"ID: texto que empiece por A–Z, hasta 64 caracteres; sin *, ?, ~, =, &lt; ni &gt;. Ejemplo: T-001.",IF(COUNTIFS('Trades'!$A$9:$A$208,B17)&lt;&gt;1,"El ID debe corresponder a una sola fila de Trades",IF(NOT(ISNUMBER(C17)),"Introduzca una fecha y hora de cierre válidas",IF(OR(C17&lt;1,C17&gt;2958465),"Introduzca una fecha y hora de cierre válidas",IF(NOT(ISNUMBER(D17)),"Indique una cantidad cerrada positiva",IF(OR(D17&lt;=0,D17&gt;1000000,ROUND(D17,8)&lt;&gt;D17),"Indique una cantidad cerrada positiva",IF(NOT(ISNUMBER(INDEX('Trades'!$D$9:$D$208,MATCH(B17,'Trades'!$A$9:$A$208,0)))),"Introduzca una fecha y hora de apertura válidas",IF(C17&lt;INDEX('Trades'!$D$9:$D$208,MATCH(B17,'Trades'!$A$9:$A$208,0)),"El cierre precede a la apertura",IF(AND(E17&lt;&gt;"",OR(NOT(ISNUMBER(E17)),E17&lt;=0)),"Indique un precio positivo o deje la celda vacía",IF(AND(F17&lt;&gt;"",NOT(ISNUMBER(F17))),"El P&amp;L bruto debe ser numérico o estar vacío",IF(AND(ISNUMBER(F17),OR(ABS(F17)&gt;1000000000,ROUND(F17,2)&lt;&gt;F17)),"Importes: hasta 2 decimales; valor absoluto de entrada ≤ 1.000.000.000.",""))))))))))))))))</x:f>
      </x:c>
      <x:c r="I17" s="29" t="str">
        <x:f>IF(ISNUMBER(D17),ROUND(D17,8),"")</x:f>
      </x:c>
      <x:c r="J17" s="29" t="n">
        <x:f>IF(ISNUMBER(F17),1,0)</x:f>
        <x:v>0</x:v>
      </x:c>
      <x:c r="K17" s="29" t="n">
        <x:f>IF(COUNTA(A17:F17)=0,0,1)</x:f>
        <x:v>0</x:v>
      </x:c>
    </x:row>
    <x:row r="18" ht="36" customHeight="1">
      <x:c r="A18" s="34"/>
      <x:c r="B18" s="34"/>
      <x:c r="C18" s="35"/>
      <x:c r="D18" s="36"/>
      <x:c r="E18" s="36"/>
      <x:c r="F18" s="37"/>
      <x:c r="G18" s="38" t="n">
        <x:f>IF(K18=0,0,IF(H18="",1,-1))</x:f>
        <x:v>0</x:v>
      </x:c>
      <x:c r="H18" s="33" t="str">
        <x:f>IF(K18=0,"",IF(A18="","Introduzca el ID de salida",IF(IF(IFERROR(OR(CODE(UPPER(LEFT(A18,1)))&lt;65,CODE(UPPER(LEFT(A18,1)))&gt;90),TRUE),TRUE,OR(NOT(ISTEXT(A18)),LEN(A18)&gt;64,LEN(A18)&lt;&gt;LEN(SUBSTITUTE(A18,"*","")),LEN(A18)&lt;&gt;LEN(SUBSTITUTE(A18,"?","")),LEN(A18)&lt;&gt;LEN(SUBSTITUTE(A18,"~","")),LEN(A18)&lt;&gt;LEN(SUBSTITUTE(A18,"=","")),LEN(A18)&lt;&gt;LEN(SUBSTITUTE(A18,"&lt;","")),LEN(A18)&lt;&gt;LEN(SUBSTITUTE(A18,"&gt;","")))),"ID: texto que empiece por A–Z, hasta 64 caracteres; sin *, ?, ~, =, &lt; ni &gt;. Ejemplo: T-001.",IF(COUNTIFS('Exits'!$A$9:$A$608,A18)&lt;&gt;1,"ID de salida duplicado",IF(B18="","Introduzca el ID de la operación principal",IF(IF(IFERROR(OR(CODE(UPPER(LEFT(B18,1)))&lt;65,CODE(UPPER(LEFT(B18,1)))&gt;90),TRUE),TRUE,OR(NOT(ISTEXT(B18)),LEN(B18)&gt;64,LEN(B18)&lt;&gt;LEN(SUBSTITUTE(B18,"*","")),LEN(B18)&lt;&gt;LEN(SUBSTITUTE(B18,"?","")),LEN(B18)&lt;&gt;LEN(SUBSTITUTE(B18,"~","")),LEN(B18)&lt;&gt;LEN(SUBSTITUTE(B18,"=","")),LEN(B18)&lt;&gt;LEN(SUBSTITUTE(B18,"&lt;","")),LEN(B18)&lt;&gt;LEN(SUBSTITUTE(B18,"&gt;","")))),"ID: texto que empiece por A–Z, hasta 64 caracteres; sin *, ?, ~, =, &lt; ni &gt;. Ejemplo: T-001.",IF(COUNTIFS('Trades'!$A$9:$A$208,B18)&lt;&gt;1,"El ID debe corresponder a una sola fila de Trades",IF(NOT(ISNUMBER(C18)),"Introduzca una fecha y hora de cierre válidas",IF(OR(C18&lt;1,C18&gt;2958465),"Introduzca una fecha y hora de cierre válidas",IF(NOT(ISNUMBER(D18)),"Indique una cantidad cerrada positiva",IF(OR(D18&lt;=0,D18&gt;1000000,ROUND(D18,8)&lt;&gt;D18),"Indique una cantidad cerrada positiva",IF(NOT(ISNUMBER(INDEX('Trades'!$D$9:$D$208,MATCH(B18,'Trades'!$A$9:$A$208,0)))),"Introduzca una fecha y hora de apertura válidas",IF(C18&lt;INDEX('Trades'!$D$9:$D$208,MATCH(B18,'Trades'!$A$9:$A$208,0)),"El cierre precede a la apertura",IF(AND(E18&lt;&gt;"",OR(NOT(ISNUMBER(E18)),E18&lt;=0)),"Indique un precio positivo o deje la celda vacía",IF(AND(F18&lt;&gt;"",NOT(ISNUMBER(F18))),"El P&amp;L bruto debe ser numérico o estar vacío",IF(AND(ISNUMBER(F18),OR(ABS(F18)&gt;1000000000,ROUND(F18,2)&lt;&gt;F18)),"Importes: hasta 2 decimales; valor absoluto de entrada ≤ 1.000.000.000.",""))))))))))))))))</x:f>
      </x:c>
      <x:c r="I18" s="29" t="str">
        <x:f>IF(ISNUMBER(D18),ROUND(D18,8),"")</x:f>
      </x:c>
      <x:c r="J18" s="29" t="n">
        <x:f>IF(ISNUMBER(F18),1,0)</x:f>
        <x:v>0</x:v>
      </x:c>
      <x:c r="K18" s="29" t="n">
        <x:f>IF(COUNTA(A18:F18)=0,0,1)</x:f>
        <x:v>0</x:v>
      </x:c>
    </x:row>
    <x:row r="19" ht="36" customHeight="1">
      <x:c r="A19" s="34"/>
      <x:c r="B19" s="34"/>
      <x:c r="C19" s="35"/>
      <x:c r="D19" s="36"/>
      <x:c r="E19" s="36"/>
      <x:c r="F19" s="37"/>
      <x:c r="G19" s="38" t="n">
        <x:f>IF(K19=0,0,IF(H19="",1,-1))</x:f>
        <x:v>0</x:v>
      </x:c>
      <x:c r="H19" s="33" t="str">
        <x:f>IF(K19=0,"",IF(A19="","Introduzca el ID de salida",IF(IF(IFERROR(OR(CODE(UPPER(LEFT(A19,1)))&lt;65,CODE(UPPER(LEFT(A19,1)))&gt;90),TRUE),TRUE,OR(NOT(ISTEXT(A19)),LEN(A19)&gt;64,LEN(A19)&lt;&gt;LEN(SUBSTITUTE(A19,"*","")),LEN(A19)&lt;&gt;LEN(SUBSTITUTE(A19,"?","")),LEN(A19)&lt;&gt;LEN(SUBSTITUTE(A19,"~","")),LEN(A19)&lt;&gt;LEN(SUBSTITUTE(A19,"=","")),LEN(A19)&lt;&gt;LEN(SUBSTITUTE(A19,"&lt;","")),LEN(A19)&lt;&gt;LEN(SUBSTITUTE(A19,"&gt;","")))),"ID: texto que empiece por A–Z, hasta 64 caracteres; sin *, ?, ~, =, &lt; ni &gt;. Ejemplo: T-001.",IF(COUNTIFS('Exits'!$A$9:$A$608,A19)&lt;&gt;1,"ID de salida duplicado",IF(B19="","Introduzca el ID de la operación principal",IF(IF(IFERROR(OR(CODE(UPPER(LEFT(B19,1)))&lt;65,CODE(UPPER(LEFT(B19,1)))&gt;90),TRUE),TRUE,OR(NOT(ISTEXT(B19)),LEN(B19)&gt;64,LEN(B19)&lt;&gt;LEN(SUBSTITUTE(B19,"*","")),LEN(B19)&lt;&gt;LEN(SUBSTITUTE(B19,"?","")),LEN(B19)&lt;&gt;LEN(SUBSTITUTE(B19,"~","")),LEN(B19)&lt;&gt;LEN(SUBSTITUTE(B19,"=","")),LEN(B19)&lt;&gt;LEN(SUBSTITUTE(B19,"&lt;","")),LEN(B19)&lt;&gt;LEN(SUBSTITUTE(B19,"&gt;","")))),"ID: texto que empiece por A–Z, hasta 64 caracteres; sin *, ?, ~, =, &lt; ni &gt;. Ejemplo: T-001.",IF(COUNTIFS('Trades'!$A$9:$A$208,B19)&lt;&gt;1,"El ID debe corresponder a una sola fila de Trades",IF(NOT(ISNUMBER(C19)),"Introduzca una fecha y hora de cierre válidas",IF(OR(C19&lt;1,C19&gt;2958465),"Introduzca una fecha y hora de cierre válidas",IF(NOT(ISNUMBER(D19)),"Indique una cantidad cerrada positiva",IF(OR(D19&lt;=0,D19&gt;1000000,ROUND(D19,8)&lt;&gt;D19),"Indique una cantidad cerrada positiva",IF(NOT(ISNUMBER(INDEX('Trades'!$D$9:$D$208,MATCH(B19,'Trades'!$A$9:$A$208,0)))),"Introduzca una fecha y hora de apertura válidas",IF(C19&lt;INDEX('Trades'!$D$9:$D$208,MATCH(B19,'Trades'!$A$9:$A$208,0)),"El cierre precede a la apertura",IF(AND(E19&lt;&gt;"",OR(NOT(ISNUMBER(E19)),E19&lt;=0)),"Indique un precio positivo o deje la celda vacía",IF(AND(F19&lt;&gt;"",NOT(ISNUMBER(F19))),"El P&amp;L bruto debe ser numérico o estar vacío",IF(AND(ISNUMBER(F19),OR(ABS(F19)&gt;1000000000,ROUND(F19,2)&lt;&gt;F19)),"Importes: hasta 2 decimales; valor absoluto de entrada ≤ 1.000.000.000.",""))))))))))))))))</x:f>
      </x:c>
      <x:c r="I19" s="29" t="str">
        <x:f>IF(ISNUMBER(D19),ROUND(D19,8),"")</x:f>
      </x:c>
      <x:c r="J19" s="29" t="n">
        <x:f>IF(ISNUMBER(F19),1,0)</x:f>
        <x:v>0</x:v>
      </x:c>
      <x:c r="K19" s="29" t="n">
        <x:f>IF(COUNTA(A19:F19)=0,0,1)</x:f>
        <x:v>0</x:v>
      </x:c>
    </x:row>
    <x:row r="20" ht="36" customHeight="1">
      <x:c r="A20" s="34"/>
      <x:c r="B20" s="34"/>
      <x:c r="C20" s="35"/>
      <x:c r="D20" s="36"/>
      <x:c r="E20" s="36"/>
      <x:c r="F20" s="37"/>
      <x:c r="G20" s="38" t="n">
        <x:f>IF(K20=0,0,IF(H20="",1,-1))</x:f>
        <x:v>0</x:v>
      </x:c>
      <x:c r="H20" s="33" t="str">
        <x:f>IF(K20=0,"",IF(A20="","Introduzca el ID de salida",IF(IF(IFERROR(OR(CODE(UPPER(LEFT(A20,1)))&lt;65,CODE(UPPER(LEFT(A20,1)))&gt;90),TRUE),TRUE,OR(NOT(ISTEXT(A20)),LEN(A20)&gt;64,LEN(A20)&lt;&gt;LEN(SUBSTITUTE(A20,"*","")),LEN(A20)&lt;&gt;LEN(SUBSTITUTE(A20,"?","")),LEN(A20)&lt;&gt;LEN(SUBSTITUTE(A20,"~","")),LEN(A20)&lt;&gt;LEN(SUBSTITUTE(A20,"=","")),LEN(A20)&lt;&gt;LEN(SUBSTITUTE(A20,"&lt;","")),LEN(A20)&lt;&gt;LEN(SUBSTITUTE(A20,"&gt;","")))),"ID: texto que empiece por A–Z, hasta 64 caracteres; sin *, ?, ~, =, &lt; ni &gt;. Ejemplo: T-001.",IF(COUNTIFS('Exits'!$A$9:$A$608,A20)&lt;&gt;1,"ID de salida duplicado",IF(B20="","Introduzca el ID de la operación principal",IF(IF(IFERROR(OR(CODE(UPPER(LEFT(B20,1)))&lt;65,CODE(UPPER(LEFT(B20,1)))&gt;90),TRUE),TRUE,OR(NOT(ISTEXT(B20)),LEN(B20)&gt;64,LEN(B20)&lt;&gt;LEN(SUBSTITUTE(B20,"*","")),LEN(B20)&lt;&gt;LEN(SUBSTITUTE(B20,"?","")),LEN(B20)&lt;&gt;LEN(SUBSTITUTE(B20,"~","")),LEN(B20)&lt;&gt;LEN(SUBSTITUTE(B20,"=","")),LEN(B20)&lt;&gt;LEN(SUBSTITUTE(B20,"&lt;","")),LEN(B20)&lt;&gt;LEN(SUBSTITUTE(B20,"&gt;","")))),"ID: texto que empiece por A–Z, hasta 64 caracteres; sin *, ?, ~, =, &lt; ni &gt;. Ejemplo: T-001.",IF(COUNTIFS('Trades'!$A$9:$A$208,B20)&lt;&gt;1,"El ID debe corresponder a una sola fila de Trades",IF(NOT(ISNUMBER(C20)),"Introduzca una fecha y hora de cierre válidas",IF(OR(C20&lt;1,C20&gt;2958465),"Introduzca una fecha y hora de cierre válidas",IF(NOT(ISNUMBER(D20)),"Indique una cantidad cerrada positiva",IF(OR(D20&lt;=0,D20&gt;1000000,ROUND(D20,8)&lt;&gt;D20),"Indique una cantidad cerrada positiva",IF(NOT(ISNUMBER(INDEX('Trades'!$D$9:$D$208,MATCH(B20,'Trades'!$A$9:$A$208,0)))),"Introduzca una fecha y hora de apertura válidas",IF(C20&lt;INDEX('Trades'!$D$9:$D$208,MATCH(B20,'Trades'!$A$9:$A$208,0)),"El cierre precede a la apertura",IF(AND(E20&lt;&gt;"",OR(NOT(ISNUMBER(E20)),E20&lt;=0)),"Indique un precio positivo o deje la celda vacía",IF(AND(F20&lt;&gt;"",NOT(ISNUMBER(F20))),"El P&amp;L bruto debe ser numérico o estar vacío",IF(AND(ISNUMBER(F20),OR(ABS(F20)&gt;1000000000,ROUND(F20,2)&lt;&gt;F20)),"Importes: hasta 2 decimales; valor absoluto de entrada ≤ 1.000.000.000.",""))))))))))))))))</x:f>
      </x:c>
      <x:c r="I20" s="29" t="str">
        <x:f>IF(ISNUMBER(D20),ROUND(D20,8),"")</x:f>
      </x:c>
      <x:c r="J20" s="29" t="n">
        <x:f>IF(ISNUMBER(F20),1,0)</x:f>
        <x:v>0</x:v>
      </x:c>
      <x:c r="K20" s="29" t="n">
        <x:f>IF(COUNTA(A20:F20)=0,0,1)</x:f>
        <x:v>0</x:v>
      </x:c>
    </x:row>
    <x:row r="21" ht="36" customHeight="1">
      <x:c r="A21" s="34"/>
      <x:c r="B21" s="34"/>
      <x:c r="C21" s="35"/>
      <x:c r="D21" s="36"/>
      <x:c r="E21" s="36"/>
      <x:c r="F21" s="37"/>
      <x:c r="G21" s="38" t="n">
        <x:f>IF(K21=0,0,IF(H21="",1,-1))</x:f>
        <x:v>0</x:v>
      </x:c>
      <x:c r="H21" s="33" t="str">
        <x:f>IF(K21=0,"",IF(A21="","Introduzca el ID de salida",IF(IF(IFERROR(OR(CODE(UPPER(LEFT(A21,1)))&lt;65,CODE(UPPER(LEFT(A21,1)))&gt;90),TRUE),TRUE,OR(NOT(ISTEXT(A21)),LEN(A21)&gt;64,LEN(A21)&lt;&gt;LEN(SUBSTITUTE(A21,"*","")),LEN(A21)&lt;&gt;LEN(SUBSTITUTE(A21,"?","")),LEN(A21)&lt;&gt;LEN(SUBSTITUTE(A21,"~","")),LEN(A21)&lt;&gt;LEN(SUBSTITUTE(A21,"=","")),LEN(A21)&lt;&gt;LEN(SUBSTITUTE(A21,"&lt;","")),LEN(A21)&lt;&gt;LEN(SUBSTITUTE(A21,"&gt;","")))),"ID: texto que empiece por A–Z, hasta 64 caracteres; sin *, ?, ~, =, &lt; ni &gt;. Ejemplo: T-001.",IF(COUNTIFS('Exits'!$A$9:$A$608,A21)&lt;&gt;1,"ID de salida duplicado",IF(B21="","Introduzca el ID de la operación principal",IF(IF(IFERROR(OR(CODE(UPPER(LEFT(B21,1)))&lt;65,CODE(UPPER(LEFT(B21,1)))&gt;90),TRUE),TRUE,OR(NOT(ISTEXT(B21)),LEN(B21)&gt;64,LEN(B21)&lt;&gt;LEN(SUBSTITUTE(B21,"*","")),LEN(B21)&lt;&gt;LEN(SUBSTITUTE(B21,"?","")),LEN(B21)&lt;&gt;LEN(SUBSTITUTE(B21,"~","")),LEN(B21)&lt;&gt;LEN(SUBSTITUTE(B21,"=","")),LEN(B21)&lt;&gt;LEN(SUBSTITUTE(B21,"&lt;","")),LEN(B21)&lt;&gt;LEN(SUBSTITUTE(B21,"&gt;","")))),"ID: texto que empiece por A–Z, hasta 64 caracteres; sin *, ?, ~, =, &lt; ni &gt;. Ejemplo: T-001.",IF(COUNTIFS('Trades'!$A$9:$A$208,B21)&lt;&gt;1,"El ID debe corresponder a una sola fila de Trades",IF(NOT(ISNUMBER(C21)),"Introduzca una fecha y hora de cierre válidas",IF(OR(C21&lt;1,C21&gt;2958465),"Introduzca una fecha y hora de cierre válidas",IF(NOT(ISNUMBER(D21)),"Indique una cantidad cerrada positiva",IF(OR(D21&lt;=0,D21&gt;1000000,ROUND(D21,8)&lt;&gt;D21),"Indique una cantidad cerrada positiva",IF(NOT(ISNUMBER(INDEX('Trades'!$D$9:$D$208,MATCH(B21,'Trades'!$A$9:$A$208,0)))),"Introduzca una fecha y hora de apertura válidas",IF(C21&lt;INDEX('Trades'!$D$9:$D$208,MATCH(B21,'Trades'!$A$9:$A$208,0)),"El cierre precede a la apertura",IF(AND(E21&lt;&gt;"",OR(NOT(ISNUMBER(E21)),E21&lt;=0)),"Indique un precio positivo o deje la celda vacía",IF(AND(F21&lt;&gt;"",NOT(ISNUMBER(F21))),"El P&amp;L bruto debe ser numérico o estar vacío",IF(AND(ISNUMBER(F21),OR(ABS(F21)&gt;1000000000,ROUND(F21,2)&lt;&gt;F21)),"Importes: hasta 2 decimales; valor absoluto de entrada ≤ 1.000.000.000.",""))))))))))))))))</x:f>
      </x:c>
      <x:c r="I21" s="29" t="str">
        <x:f>IF(ISNUMBER(D21),ROUND(D21,8),"")</x:f>
      </x:c>
      <x:c r="J21" s="29" t="n">
        <x:f>IF(ISNUMBER(F21),1,0)</x:f>
        <x:v>0</x:v>
      </x:c>
      <x:c r="K21" s="29" t="n">
        <x:f>IF(COUNTA(A21:F21)=0,0,1)</x:f>
        <x:v>0</x:v>
      </x:c>
    </x:row>
    <x:row r="22" ht="36" customHeight="1">
      <x:c r="A22" s="34"/>
      <x:c r="B22" s="34"/>
      <x:c r="C22" s="35"/>
      <x:c r="D22" s="36"/>
      <x:c r="E22" s="36"/>
      <x:c r="F22" s="37"/>
      <x:c r="G22" s="38" t="n">
        <x:f>IF(K22=0,0,IF(H22="",1,-1))</x:f>
        <x:v>0</x:v>
      </x:c>
      <x:c r="H22" s="33" t="str">
        <x:f>IF(K22=0,"",IF(A22="","Introduzca el ID de salida",IF(IF(IFERROR(OR(CODE(UPPER(LEFT(A22,1)))&lt;65,CODE(UPPER(LEFT(A22,1)))&gt;90),TRUE),TRUE,OR(NOT(ISTEXT(A22)),LEN(A22)&gt;64,LEN(A22)&lt;&gt;LEN(SUBSTITUTE(A22,"*","")),LEN(A22)&lt;&gt;LEN(SUBSTITUTE(A22,"?","")),LEN(A22)&lt;&gt;LEN(SUBSTITUTE(A22,"~","")),LEN(A22)&lt;&gt;LEN(SUBSTITUTE(A22,"=","")),LEN(A22)&lt;&gt;LEN(SUBSTITUTE(A22,"&lt;","")),LEN(A22)&lt;&gt;LEN(SUBSTITUTE(A22,"&gt;","")))),"ID: texto que empiece por A–Z, hasta 64 caracteres; sin *, ?, ~, =, &lt; ni &gt;. Ejemplo: T-001.",IF(COUNTIFS('Exits'!$A$9:$A$608,A22)&lt;&gt;1,"ID de salida duplicado",IF(B22="","Introduzca el ID de la operación principal",IF(IF(IFERROR(OR(CODE(UPPER(LEFT(B22,1)))&lt;65,CODE(UPPER(LEFT(B22,1)))&gt;90),TRUE),TRUE,OR(NOT(ISTEXT(B22)),LEN(B22)&gt;64,LEN(B22)&lt;&gt;LEN(SUBSTITUTE(B22,"*","")),LEN(B22)&lt;&gt;LEN(SUBSTITUTE(B22,"?","")),LEN(B22)&lt;&gt;LEN(SUBSTITUTE(B22,"~","")),LEN(B22)&lt;&gt;LEN(SUBSTITUTE(B22,"=","")),LEN(B22)&lt;&gt;LEN(SUBSTITUTE(B22,"&lt;","")),LEN(B22)&lt;&gt;LEN(SUBSTITUTE(B22,"&gt;","")))),"ID: texto que empiece por A–Z, hasta 64 caracteres; sin *, ?, ~, =, &lt; ni &gt;. Ejemplo: T-001.",IF(COUNTIFS('Trades'!$A$9:$A$208,B22)&lt;&gt;1,"El ID debe corresponder a una sola fila de Trades",IF(NOT(ISNUMBER(C22)),"Introduzca una fecha y hora de cierre válidas",IF(OR(C22&lt;1,C22&gt;2958465),"Introduzca una fecha y hora de cierre válidas",IF(NOT(ISNUMBER(D22)),"Indique una cantidad cerrada positiva",IF(OR(D22&lt;=0,D22&gt;1000000,ROUND(D22,8)&lt;&gt;D22),"Indique una cantidad cerrada positiva",IF(NOT(ISNUMBER(INDEX('Trades'!$D$9:$D$208,MATCH(B22,'Trades'!$A$9:$A$208,0)))),"Introduzca una fecha y hora de apertura válidas",IF(C22&lt;INDEX('Trades'!$D$9:$D$208,MATCH(B22,'Trades'!$A$9:$A$208,0)),"El cierre precede a la apertura",IF(AND(E22&lt;&gt;"",OR(NOT(ISNUMBER(E22)),E22&lt;=0)),"Indique un precio positivo o deje la celda vacía",IF(AND(F22&lt;&gt;"",NOT(ISNUMBER(F22))),"El P&amp;L bruto debe ser numérico o estar vacío",IF(AND(ISNUMBER(F22),OR(ABS(F22)&gt;1000000000,ROUND(F22,2)&lt;&gt;F22)),"Importes: hasta 2 decimales; valor absoluto de entrada ≤ 1.000.000.000.",""))))))))))))))))</x:f>
      </x:c>
      <x:c r="I22" s="29" t="str">
        <x:f>IF(ISNUMBER(D22),ROUND(D22,8),"")</x:f>
      </x:c>
      <x:c r="J22" s="29" t="n">
        <x:f>IF(ISNUMBER(F22),1,0)</x:f>
        <x:v>0</x:v>
      </x:c>
      <x:c r="K22" s="29" t="n">
        <x:f>IF(COUNTA(A22:F22)=0,0,1)</x:f>
        <x:v>0</x:v>
      </x:c>
    </x:row>
    <x:row r="23" ht="36" customHeight="1">
      <x:c r="A23" s="34"/>
      <x:c r="B23" s="34"/>
      <x:c r="C23" s="35"/>
      <x:c r="D23" s="36"/>
      <x:c r="E23" s="36"/>
      <x:c r="F23" s="37"/>
      <x:c r="G23" s="38" t="n">
        <x:f>IF(K23=0,0,IF(H23="",1,-1))</x:f>
        <x:v>0</x:v>
      </x:c>
      <x:c r="H23" s="33" t="str">
        <x:f>IF(K23=0,"",IF(A23="","Introduzca el ID de salida",IF(IF(IFERROR(OR(CODE(UPPER(LEFT(A23,1)))&lt;65,CODE(UPPER(LEFT(A23,1)))&gt;90),TRUE),TRUE,OR(NOT(ISTEXT(A23)),LEN(A23)&gt;64,LEN(A23)&lt;&gt;LEN(SUBSTITUTE(A23,"*","")),LEN(A23)&lt;&gt;LEN(SUBSTITUTE(A23,"?","")),LEN(A23)&lt;&gt;LEN(SUBSTITUTE(A23,"~","")),LEN(A23)&lt;&gt;LEN(SUBSTITUTE(A23,"=","")),LEN(A23)&lt;&gt;LEN(SUBSTITUTE(A23,"&lt;","")),LEN(A23)&lt;&gt;LEN(SUBSTITUTE(A23,"&gt;","")))),"ID: texto que empiece por A–Z, hasta 64 caracteres; sin *, ?, ~, =, &lt; ni &gt;. Ejemplo: T-001.",IF(COUNTIFS('Exits'!$A$9:$A$608,A23)&lt;&gt;1,"ID de salida duplicado",IF(B23="","Introduzca el ID de la operación principal",IF(IF(IFERROR(OR(CODE(UPPER(LEFT(B23,1)))&lt;65,CODE(UPPER(LEFT(B23,1)))&gt;90),TRUE),TRUE,OR(NOT(ISTEXT(B23)),LEN(B23)&gt;64,LEN(B23)&lt;&gt;LEN(SUBSTITUTE(B23,"*","")),LEN(B23)&lt;&gt;LEN(SUBSTITUTE(B23,"?","")),LEN(B23)&lt;&gt;LEN(SUBSTITUTE(B23,"~","")),LEN(B23)&lt;&gt;LEN(SUBSTITUTE(B23,"=","")),LEN(B23)&lt;&gt;LEN(SUBSTITUTE(B23,"&lt;","")),LEN(B23)&lt;&gt;LEN(SUBSTITUTE(B23,"&gt;","")))),"ID: texto que empiece por A–Z, hasta 64 caracteres; sin *, ?, ~, =, &lt; ni &gt;. Ejemplo: T-001.",IF(COUNTIFS('Trades'!$A$9:$A$208,B23)&lt;&gt;1,"El ID debe corresponder a una sola fila de Trades",IF(NOT(ISNUMBER(C23)),"Introduzca una fecha y hora de cierre válidas",IF(OR(C23&lt;1,C23&gt;2958465),"Introduzca una fecha y hora de cierre válidas",IF(NOT(ISNUMBER(D23)),"Indique una cantidad cerrada positiva",IF(OR(D23&lt;=0,D23&gt;1000000,ROUND(D23,8)&lt;&gt;D23),"Indique una cantidad cerrada positiva",IF(NOT(ISNUMBER(INDEX('Trades'!$D$9:$D$208,MATCH(B23,'Trades'!$A$9:$A$208,0)))),"Introduzca una fecha y hora de apertura válidas",IF(C23&lt;INDEX('Trades'!$D$9:$D$208,MATCH(B23,'Trades'!$A$9:$A$208,0)),"El cierre precede a la apertura",IF(AND(E23&lt;&gt;"",OR(NOT(ISNUMBER(E23)),E23&lt;=0)),"Indique un precio positivo o deje la celda vacía",IF(AND(F23&lt;&gt;"",NOT(ISNUMBER(F23))),"El P&amp;L bruto debe ser numérico o estar vacío",IF(AND(ISNUMBER(F23),OR(ABS(F23)&gt;1000000000,ROUND(F23,2)&lt;&gt;F23)),"Importes: hasta 2 decimales; valor absoluto de entrada ≤ 1.000.000.000.",""))))))))))))))))</x:f>
      </x:c>
      <x:c r="I23" s="29" t="str">
        <x:f>IF(ISNUMBER(D23),ROUND(D23,8),"")</x:f>
      </x:c>
      <x:c r="J23" s="29" t="n">
        <x:f>IF(ISNUMBER(F23),1,0)</x:f>
        <x:v>0</x:v>
      </x:c>
      <x:c r="K23" s="29" t="n">
        <x:f>IF(COUNTA(A23:F23)=0,0,1)</x:f>
        <x:v>0</x:v>
      </x:c>
    </x:row>
    <x:row r="24" ht="36" customHeight="1">
      <x:c r="A24" s="34"/>
      <x:c r="B24" s="34"/>
      <x:c r="C24" s="35"/>
      <x:c r="D24" s="36"/>
      <x:c r="E24" s="36"/>
      <x:c r="F24" s="37"/>
      <x:c r="G24" s="38" t="n">
        <x:f>IF(K24=0,0,IF(H24="",1,-1))</x:f>
        <x:v>0</x:v>
      </x:c>
      <x:c r="H24" s="33" t="str">
        <x:f>IF(K24=0,"",IF(A24="","Introduzca el ID de salida",IF(IF(IFERROR(OR(CODE(UPPER(LEFT(A24,1)))&lt;65,CODE(UPPER(LEFT(A24,1)))&gt;90),TRUE),TRUE,OR(NOT(ISTEXT(A24)),LEN(A24)&gt;64,LEN(A24)&lt;&gt;LEN(SUBSTITUTE(A24,"*","")),LEN(A24)&lt;&gt;LEN(SUBSTITUTE(A24,"?","")),LEN(A24)&lt;&gt;LEN(SUBSTITUTE(A24,"~","")),LEN(A24)&lt;&gt;LEN(SUBSTITUTE(A24,"=","")),LEN(A24)&lt;&gt;LEN(SUBSTITUTE(A24,"&lt;","")),LEN(A24)&lt;&gt;LEN(SUBSTITUTE(A24,"&gt;","")))),"ID: texto que empiece por A–Z, hasta 64 caracteres; sin *, ?, ~, =, &lt; ni &gt;. Ejemplo: T-001.",IF(COUNTIFS('Exits'!$A$9:$A$608,A24)&lt;&gt;1,"ID de salida duplicado",IF(B24="","Introduzca el ID de la operación principal",IF(IF(IFERROR(OR(CODE(UPPER(LEFT(B24,1)))&lt;65,CODE(UPPER(LEFT(B24,1)))&gt;90),TRUE),TRUE,OR(NOT(ISTEXT(B24)),LEN(B24)&gt;64,LEN(B24)&lt;&gt;LEN(SUBSTITUTE(B24,"*","")),LEN(B24)&lt;&gt;LEN(SUBSTITUTE(B24,"?","")),LEN(B24)&lt;&gt;LEN(SUBSTITUTE(B24,"~","")),LEN(B24)&lt;&gt;LEN(SUBSTITUTE(B24,"=","")),LEN(B24)&lt;&gt;LEN(SUBSTITUTE(B24,"&lt;","")),LEN(B24)&lt;&gt;LEN(SUBSTITUTE(B24,"&gt;","")))),"ID: texto que empiece por A–Z, hasta 64 caracteres; sin *, ?, ~, =, &lt; ni &gt;. Ejemplo: T-001.",IF(COUNTIFS('Trades'!$A$9:$A$208,B24)&lt;&gt;1,"El ID debe corresponder a una sola fila de Trades",IF(NOT(ISNUMBER(C24)),"Introduzca una fecha y hora de cierre válidas",IF(OR(C24&lt;1,C24&gt;2958465),"Introduzca una fecha y hora de cierre válidas",IF(NOT(ISNUMBER(D24)),"Indique una cantidad cerrada positiva",IF(OR(D24&lt;=0,D24&gt;1000000,ROUND(D24,8)&lt;&gt;D24),"Indique una cantidad cerrada positiva",IF(NOT(ISNUMBER(INDEX('Trades'!$D$9:$D$208,MATCH(B24,'Trades'!$A$9:$A$208,0)))),"Introduzca una fecha y hora de apertura válidas",IF(C24&lt;INDEX('Trades'!$D$9:$D$208,MATCH(B24,'Trades'!$A$9:$A$208,0)),"El cierre precede a la apertura",IF(AND(E24&lt;&gt;"",OR(NOT(ISNUMBER(E24)),E24&lt;=0)),"Indique un precio positivo o deje la celda vacía",IF(AND(F24&lt;&gt;"",NOT(ISNUMBER(F24))),"El P&amp;L bruto debe ser numérico o estar vacío",IF(AND(ISNUMBER(F24),OR(ABS(F24)&gt;1000000000,ROUND(F24,2)&lt;&gt;F24)),"Importes: hasta 2 decimales; valor absoluto de entrada ≤ 1.000.000.000.",""))))))))))))))))</x:f>
      </x:c>
      <x:c r="I24" s="29" t="str">
        <x:f>IF(ISNUMBER(D24),ROUND(D24,8),"")</x:f>
      </x:c>
      <x:c r="J24" s="29" t="n">
        <x:f>IF(ISNUMBER(F24),1,0)</x:f>
        <x:v>0</x:v>
      </x:c>
      <x:c r="K24" s="29" t="n">
        <x:f>IF(COUNTA(A24:F24)=0,0,1)</x:f>
        <x:v>0</x:v>
      </x:c>
    </x:row>
    <x:row r="25" ht="36" customHeight="1">
      <x:c r="A25" s="34"/>
      <x:c r="B25" s="34"/>
      <x:c r="C25" s="35"/>
      <x:c r="D25" s="36"/>
      <x:c r="E25" s="36"/>
      <x:c r="F25" s="37"/>
      <x:c r="G25" s="38" t="n">
        <x:f>IF(K25=0,0,IF(H25="",1,-1))</x:f>
        <x:v>0</x:v>
      </x:c>
      <x:c r="H25" s="33" t="str">
        <x:f>IF(K25=0,"",IF(A25="","Introduzca el ID de salida",IF(IF(IFERROR(OR(CODE(UPPER(LEFT(A25,1)))&lt;65,CODE(UPPER(LEFT(A25,1)))&gt;90),TRUE),TRUE,OR(NOT(ISTEXT(A25)),LEN(A25)&gt;64,LEN(A25)&lt;&gt;LEN(SUBSTITUTE(A25,"*","")),LEN(A25)&lt;&gt;LEN(SUBSTITUTE(A25,"?","")),LEN(A25)&lt;&gt;LEN(SUBSTITUTE(A25,"~","")),LEN(A25)&lt;&gt;LEN(SUBSTITUTE(A25,"=","")),LEN(A25)&lt;&gt;LEN(SUBSTITUTE(A25,"&lt;","")),LEN(A25)&lt;&gt;LEN(SUBSTITUTE(A25,"&gt;","")))),"ID: texto que empiece por A–Z, hasta 64 caracteres; sin *, ?, ~, =, &lt; ni &gt;. Ejemplo: T-001.",IF(COUNTIFS('Exits'!$A$9:$A$608,A25)&lt;&gt;1,"ID de salida duplicado",IF(B25="","Introduzca el ID de la operación principal",IF(IF(IFERROR(OR(CODE(UPPER(LEFT(B25,1)))&lt;65,CODE(UPPER(LEFT(B25,1)))&gt;90),TRUE),TRUE,OR(NOT(ISTEXT(B25)),LEN(B25)&gt;64,LEN(B25)&lt;&gt;LEN(SUBSTITUTE(B25,"*","")),LEN(B25)&lt;&gt;LEN(SUBSTITUTE(B25,"?","")),LEN(B25)&lt;&gt;LEN(SUBSTITUTE(B25,"~","")),LEN(B25)&lt;&gt;LEN(SUBSTITUTE(B25,"=","")),LEN(B25)&lt;&gt;LEN(SUBSTITUTE(B25,"&lt;","")),LEN(B25)&lt;&gt;LEN(SUBSTITUTE(B25,"&gt;","")))),"ID: texto que empiece por A–Z, hasta 64 caracteres; sin *, ?, ~, =, &lt; ni &gt;. Ejemplo: T-001.",IF(COUNTIFS('Trades'!$A$9:$A$208,B25)&lt;&gt;1,"El ID debe corresponder a una sola fila de Trades",IF(NOT(ISNUMBER(C25)),"Introduzca una fecha y hora de cierre válidas",IF(OR(C25&lt;1,C25&gt;2958465),"Introduzca una fecha y hora de cierre válidas",IF(NOT(ISNUMBER(D25)),"Indique una cantidad cerrada positiva",IF(OR(D25&lt;=0,D25&gt;1000000,ROUND(D25,8)&lt;&gt;D25),"Indique una cantidad cerrada positiva",IF(NOT(ISNUMBER(INDEX('Trades'!$D$9:$D$208,MATCH(B25,'Trades'!$A$9:$A$208,0)))),"Introduzca una fecha y hora de apertura válidas",IF(C25&lt;INDEX('Trades'!$D$9:$D$208,MATCH(B25,'Trades'!$A$9:$A$208,0)),"El cierre precede a la apertura",IF(AND(E25&lt;&gt;"",OR(NOT(ISNUMBER(E25)),E25&lt;=0)),"Indique un precio positivo o deje la celda vacía",IF(AND(F25&lt;&gt;"",NOT(ISNUMBER(F25))),"El P&amp;L bruto debe ser numérico o estar vacío",IF(AND(ISNUMBER(F25),OR(ABS(F25)&gt;1000000000,ROUND(F25,2)&lt;&gt;F25)),"Importes: hasta 2 decimales; valor absoluto de entrada ≤ 1.000.000.000.",""))))))))))))))))</x:f>
      </x:c>
      <x:c r="I25" s="29" t="str">
        <x:f>IF(ISNUMBER(D25),ROUND(D25,8),"")</x:f>
      </x:c>
      <x:c r="J25" s="29" t="n">
        <x:f>IF(ISNUMBER(F25),1,0)</x:f>
        <x:v>0</x:v>
      </x:c>
      <x:c r="K25" s="29" t="n">
        <x:f>IF(COUNTA(A25:F25)=0,0,1)</x:f>
        <x:v>0</x:v>
      </x:c>
    </x:row>
    <x:row r="26" ht="36" customHeight="1">
      <x:c r="A26" s="34"/>
      <x:c r="B26" s="34"/>
      <x:c r="C26" s="35"/>
      <x:c r="D26" s="36"/>
      <x:c r="E26" s="36"/>
      <x:c r="F26" s="37"/>
      <x:c r="G26" s="38" t="n">
        <x:f>IF(K26=0,0,IF(H26="",1,-1))</x:f>
        <x:v>0</x:v>
      </x:c>
      <x:c r="H26" s="33" t="str">
        <x:f>IF(K26=0,"",IF(A26="","Introduzca el ID de salida",IF(IF(IFERROR(OR(CODE(UPPER(LEFT(A26,1)))&lt;65,CODE(UPPER(LEFT(A26,1)))&gt;90),TRUE),TRUE,OR(NOT(ISTEXT(A26)),LEN(A26)&gt;64,LEN(A26)&lt;&gt;LEN(SUBSTITUTE(A26,"*","")),LEN(A26)&lt;&gt;LEN(SUBSTITUTE(A26,"?","")),LEN(A26)&lt;&gt;LEN(SUBSTITUTE(A26,"~","")),LEN(A26)&lt;&gt;LEN(SUBSTITUTE(A26,"=","")),LEN(A26)&lt;&gt;LEN(SUBSTITUTE(A26,"&lt;","")),LEN(A26)&lt;&gt;LEN(SUBSTITUTE(A26,"&gt;","")))),"ID: texto que empiece por A–Z, hasta 64 caracteres; sin *, ?, ~, =, &lt; ni &gt;. Ejemplo: T-001.",IF(COUNTIFS('Exits'!$A$9:$A$608,A26)&lt;&gt;1,"ID de salida duplicado",IF(B26="","Introduzca el ID de la operación principal",IF(IF(IFERROR(OR(CODE(UPPER(LEFT(B26,1)))&lt;65,CODE(UPPER(LEFT(B26,1)))&gt;90),TRUE),TRUE,OR(NOT(ISTEXT(B26)),LEN(B26)&gt;64,LEN(B26)&lt;&gt;LEN(SUBSTITUTE(B26,"*","")),LEN(B26)&lt;&gt;LEN(SUBSTITUTE(B26,"?","")),LEN(B26)&lt;&gt;LEN(SUBSTITUTE(B26,"~","")),LEN(B26)&lt;&gt;LEN(SUBSTITUTE(B26,"=","")),LEN(B26)&lt;&gt;LEN(SUBSTITUTE(B26,"&lt;","")),LEN(B26)&lt;&gt;LEN(SUBSTITUTE(B26,"&gt;","")))),"ID: texto que empiece por A–Z, hasta 64 caracteres; sin *, ?, ~, =, &lt; ni &gt;. Ejemplo: T-001.",IF(COUNTIFS('Trades'!$A$9:$A$208,B26)&lt;&gt;1,"El ID debe corresponder a una sola fila de Trades",IF(NOT(ISNUMBER(C26)),"Introduzca una fecha y hora de cierre válidas",IF(OR(C26&lt;1,C26&gt;2958465),"Introduzca una fecha y hora de cierre válidas",IF(NOT(ISNUMBER(D26)),"Indique una cantidad cerrada positiva",IF(OR(D26&lt;=0,D26&gt;1000000,ROUND(D26,8)&lt;&gt;D26),"Indique una cantidad cerrada positiva",IF(NOT(ISNUMBER(INDEX('Trades'!$D$9:$D$208,MATCH(B26,'Trades'!$A$9:$A$208,0)))),"Introduzca una fecha y hora de apertura válidas",IF(C26&lt;INDEX('Trades'!$D$9:$D$208,MATCH(B26,'Trades'!$A$9:$A$208,0)),"El cierre precede a la apertura",IF(AND(E26&lt;&gt;"",OR(NOT(ISNUMBER(E26)),E26&lt;=0)),"Indique un precio positivo o deje la celda vacía",IF(AND(F26&lt;&gt;"",NOT(ISNUMBER(F26))),"El P&amp;L bruto debe ser numérico o estar vacío",IF(AND(ISNUMBER(F26),OR(ABS(F26)&gt;1000000000,ROUND(F26,2)&lt;&gt;F26)),"Importes: hasta 2 decimales; valor absoluto de entrada ≤ 1.000.000.000.",""))))))))))))))))</x:f>
      </x:c>
      <x:c r="I26" s="29" t="str">
        <x:f>IF(ISNUMBER(D26),ROUND(D26,8),"")</x:f>
      </x:c>
      <x:c r="J26" s="29" t="n">
        <x:f>IF(ISNUMBER(F26),1,0)</x:f>
        <x:v>0</x:v>
      </x:c>
      <x:c r="K26" s="29" t="n">
        <x:f>IF(COUNTA(A26:F26)=0,0,1)</x:f>
        <x:v>0</x:v>
      </x:c>
    </x:row>
    <x:row r="27" ht="36" customHeight="1">
      <x:c r="A27" s="34"/>
      <x:c r="B27" s="34"/>
      <x:c r="C27" s="35"/>
      <x:c r="D27" s="36"/>
      <x:c r="E27" s="36"/>
      <x:c r="F27" s="37"/>
      <x:c r="G27" s="38" t="n">
        <x:f>IF(K27=0,0,IF(H27="",1,-1))</x:f>
        <x:v>0</x:v>
      </x:c>
      <x:c r="H27" s="33" t="str">
        <x:f>IF(K27=0,"",IF(A27="","Introduzca el ID de salida",IF(IF(IFERROR(OR(CODE(UPPER(LEFT(A27,1)))&lt;65,CODE(UPPER(LEFT(A27,1)))&gt;90),TRUE),TRUE,OR(NOT(ISTEXT(A27)),LEN(A27)&gt;64,LEN(A27)&lt;&gt;LEN(SUBSTITUTE(A27,"*","")),LEN(A27)&lt;&gt;LEN(SUBSTITUTE(A27,"?","")),LEN(A27)&lt;&gt;LEN(SUBSTITUTE(A27,"~","")),LEN(A27)&lt;&gt;LEN(SUBSTITUTE(A27,"=","")),LEN(A27)&lt;&gt;LEN(SUBSTITUTE(A27,"&lt;","")),LEN(A27)&lt;&gt;LEN(SUBSTITUTE(A27,"&gt;","")))),"ID: texto que empiece por A–Z, hasta 64 caracteres; sin *, ?, ~, =, &lt; ni &gt;. Ejemplo: T-001.",IF(COUNTIFS('Exits'!$A$9:$A$608,A27)&lt;&gt;1,"ID de salida duplicado",IF(B27="","Introduzca el ID de la operación principal",IF(IF(IFERROR(OR(CODE(UPPER(LEFT(B27,1)))&lt;65,CODE(UPPER(LEFT(B27,1)))&gt;90),TRUE),TRUE,OR(NOT(ISTEXT(B27)),LEN(B27)&gt;64,LEN(B27)&lt;&gt;LEN(SUBSTITUTE(B27,"*","")),LEN(B27)&lt;&gt;LEN(SUBSTITUTE(B27,"?","")),LEN(B27)&lt;&gt;LEN(SUBSTITUTE(B27,"~","")),LEN(B27)&lt;&gt;LEN(SUBSTITUTE(B27,"=","")),LEN(B27)&lt;&gt;LEN(SUBSTITUTE(B27,"&lt;","")),LEN(B27)&lt;&gt;LEN(SUBSTITUTE(B27,"&gt;","")))),"ID: texto que empiece por A–Z, hasta 64 caracteres; sin *, ?, ~, =, &lt; ni &gt;. Ejemplo: T-001.",IF(COUNTIFS('Trades'!$A$9:$A$208,B27)&lt;&gt;1,"El ID debe corresponder a una sola fila de Trades",IF(NOT(ISNUMBER(C27)),"Introduzca una fecha y hora de cierre válidas",IF(OR(C27&lt;1,C27&gt;2958465),"Introduzca una fecha y hora de cierre válidas",IF(NOT(ISNUMBER(D27)),"Indique una cantidad cerrada positiva",IF(OR(D27&lt;=0,D27&gt;1000000,ROUND(D27,8)&lt;&gt;D27),"Indique una cantidad cerrada positiva",IF(NOT(ISNUMBER(INDEX('Trades'!$D$9:$D$208,MATCH(B27,'Trades'!$A$9:$A$208,0)))),"Introduzca una fecha y hora de apertura válidas",IF(C27&lt;INDEX('Trades'!$D$9:$D$208,MATCH(B27,'Trades'!$A$9:$A$208,0)),"El cierre precede a la apertura",IF(AND(E27&lt;&gt;"",OR(NOT(ISNUMBER(E27)),E27&lt;=0)),"Indique un precio positivo o deje la celda vacía",IF(AND(F27&lt;&gt;"",NOT(ISNUMBER(F27))),"El P&amp;L bruto debe ser numérico o estar vacío",IF(AND(ISNUMBER(F27),OR(ABS(F27)&gt;1000000000,ROUND(F27,2)&lt;&gt;F27)),"Importes: hasta 2 decimales; valor absoluto de entrada ≤ 1.000.000.000.",""))))))))))))))))</x:f>
      </x:c>
      <x:c r="I27" s="29" t="str">
        <x:f>IF(ISNUMBER(D27),ROUND(D27,8),"")</x:f>
      </x:c>
      <x:c r="J27" s="29" t="n">
        <x:f>IF(ISNUMBER(F27),1,0)</x:f>
        <x:v>0</x:v>
      </x:c>
      <x:c r="K27" s="29" t="n">
        <x:f>IF(COUNTA(A27:F27)=0,0,1)</x:f>
        <x:v>0</x:v>
      </x:c>
    </x:row>
    <x:row r="28" ht="36" customHeight="1">
      <x:c r="A28" s="34"/>
      <x:c r="B28" s="34"/>
      <x:c r="C28" s="35"/>
      <x:c r="D28" s="36"/>
      <x:c r="E28" s="36"/>
      <x:c r="F28" s="37"/>
      <x:c r="G28" s="38" t="n">
        <x:f>IF(K28=0,0,IF(H28="",1,-1))</x:f>
        <x:v>0</x:v>
      </x:c>
      <x:c r="H28" s="33" t="str">
        <x:f>IF(K28=0,"",IF(A28="","Introduzca el ID de salida",IF(IF(IFERROR(OR(CODE(UPPER(LEFT(A28,1)))&lt;65,CODE(UPPER(LEFT(A28,1)))&gt;90),TRUE),TRUE,OR(NOT(ISTEXT(A28)),LEN(A28)&gt;64,LEN(A28)&lt;&gt;LEN(SUBSTITUTE(A28,"*","")),LEN(A28)&lt;&gt;LEN(SUBSTITUTE(A28,"?","")),LEN(A28)&lt;&gt;LEN(SUBSTITUTE(A28,"~","")),LEN(A28)&lt;&gt;LEN(SUBSTITUTE(A28,"=","")),LEN(A28)&lt;&gt;LEN(SUBSTITUTE(A28,"&lt;","")),LEN(A28)&lt;&gt;LEN(SUBSTITUTE(A28,"&gt;","")))),"ID: texto que empiece por A–Z, hasta 64 caracteres; sin *, ?, ~, =, &lt; ni &gt;. Ejemplo: T-001.",IF(COUNTIFS('Exits'!$A$9:$A$608,A28)&lt;&gt;1,"ID de salida duplicado",IF(B28="","Introduzca el ID de la operación principal",IF(IF(IFERROR(OR(CODE(UPPER(LEFT(B28,1)))&lt;65,CODE(UPPER(LEFT(B28,1)))&gt;90),TRUE),TRUE,OR(NOT(ISTEXT(B28)),LEN(B28)&gt;64,LEN(B28)&lt;&gt;LEN(SUBSTITUTE(B28,"*","")),LEN(B28)&lt;&gt;LEN(SUBSTITUTE(B28,"?","")),LEN(B28)&lt;&gt;LEN(SUBSTITUTE(B28,"~","")),LEN(B28)&lt;&gt;LEN(SUBSTITUTE(B28,"=","")),LEN(B28)&lt;&gt;LEN(SUBSTITUTE(B28,"&lt;","")),LEN(B28)&lt;&gt;LEN(SUBSTITUTE(B28,"&gt;","")))),"ID: texto que empiece por A–Z, hasta 64 caracteres; sin *, ?, ~, =, &lt; ni &gt;. Ejemplo: T-001.",IF(COUNTIFS('Trades'!$A$9:$A$208,B28)&lt;&gt;1,"El ID debe corresponder a una sola fila de Trades",IF(NOT(ISNUMBER(C28)),"Introduzca una fecha y hora de cierre válidas",IF(OR(C28&lt;1,C28&gt;2958465),"Introduzca una fecha y hora de cierre válidas",IF(NOT(ISNUMBER(D28)),"Indique una cantidad cerrada positiva",IF(OR(D28&lt;=0,D28&gt;1000000,ROUND(D28,8)&lt;&gt;D28),"Indique una cantidad cerrada positiva",IF(NOT(ISNUMBER(INDEX('Trades'!$D$9:$D$208,MATCH(B28,'Trades'!$A$9:$A$208,0)))),"Introduzca una fecha y hora de apertura válidas",IF(C28&lt;INDEX('Trades'!$D$9:$D$208,MATCH(B28,'Trades'!$A$9:$A$208,0)),"El cierre precede a la apertura",IF(AND(E28&lt;&gt;"",OR(NOT(ISNUMBER(E28)),E28&lt;=0)),"Indique un precio positivo o deje la celda vacía",IF(AND(F28&lt;&gt;"",NOT(ISNUMBER(F28))),"El P&amp;L bruto debe ser numérico o estar vacío",IF(AND(ISNUMBER(F28),OR(ABS(F28)&gt;1000000000,ROUND(F28,2)&lt;&gt;F28)),"Importes: hasta 2 decimales; valor absoluto de entrada ≤ 1.000.000.000.",""))))))))))))))))</x:f>
      </x:c>
      <x:c r="I28" s="29" t="str">
        <x:f>IF(ISNUMBER(D28),ROUND(D28,8),"")</x:f>
      </x:c>
      <x:c r="J28" s="29" t="n">
        <x:f>IF(ISNUMBER(F28),1,0)</x:f>
        <x:v>0</x:v>
      </x:c>
      <x:c r="K28" s="29" t="n">
        <x:f>IF(COUNTA(A28:F28)=0,0,1)</x:f>
        <x:v>0</x:v>
      </x:c>
    </x:row>
    <x:row r="29" ht="36" customHeight="1">
      <x:c r="A29" s="34"/>
      <x:c r="B29" s="34"/>
      <x:c r="C29" s="35"/>
      <x:c r="D29" s="36"/>
      <x:c r="E29" s="36"/>
      <x:c r="F29" s="37"/>
      <x:c r="G29" s="38" t="n">
        <x:f>IF(K29=0,0,IF(H29="",1,-1))</x:f>
        <x:v>0</x:v>
      </x:c>
      <x:c r="H29" s="33" t="str">
        <x:f>IF(K29=0,"",IF(A29="","Introduzca el ID de salida",IF(IF(IFERROR(OR(CODE(UPPER(LEFT(A29,1)))&lt;65,CODE(UPPER(LEFT(A29,1)))&gt;90),TRUE),TRUE,OR(NOT(ISTEXT(A29)),LEN(A29)&gt;64,LEN(A29)&lt;&gt;LEN(SUBSTITUTE(A29,"*","")),LEN(A29)&lt;&gt;LEN(SUBSTITUTE(A29,"?","")),LEN(A29)&lt;&gt;LEN(SUBSTITUTE(A29,"~","")),LEN(A29)&lt;&gt;LEN(SUBSTITUTE(A29,"=","")),LEN(A29)&lt;&gt;LEN(SUBSTITUTE(A29,"&lt;","")),LEN(A29)&lt;&gt;LEN(SUBSTITUTE(A29,"&gt;","")))),"ID: texto que empiece por A–Z, hasta 64 caracteres; sin *, ?, ~, =, &lt; ni &gt;. Ejemplo: T-001.",IF(COUNTIFS('Exits'!$A$9:$A$608,A29)&lt;&gt;1,"ID de salida duplicado",IF(B29="","Introduzca el ID de la operación principal",IF(IF(IFERROR(OR(CODE(UPPER(LEFT(B29,1)))&lt;65,CODE(UPPER(LEFT(B29,1)))&gt;90),TRUE),TRUE,OR(NOT(ISTEXT(B29)),LEN(B29)&gt;64,LEN(B29)&lt;&gt;LEN(SUBSTITUTE(B29,"*","")),LEN(B29)&lt;&gt;LEN(SUBSTITUTE(B29,"?","")),LEN(B29)&lt;&gt;LEN(SUBSTITUTE(B29,"~","")),LEN(B29)&lt;&gt;LEN(SUBSTITUTE(B29,"=","")),LEN(B29)&lt;&gt;LEN(SUBSTITUTE(B29,"&lt;","")),LEN(B29)&lt;&gt;LEN(SUBSTITUTE(B29,"&gt;","")))),"ID: texto que empiece por A–Z, hasta 64 caracteres; sin *, ?, ~, =, &lt; ni &gt;. Ejemplo: T-001.",IF(COUNTIFS('Trades'!$A$9:$A$208,B29)&lt;&gt;1,"El ID debe corresponder a una sola fila de Trades",IF(NOT(ISNUMBER(C29)),"Introduzca una fecha y hora de cierre válidas",IF(OR(C29&lt;1,C29&gt;2958465),"Introduzca una fecha y hora de cierre válidas",IF(NOT(ISNUMBER(D29)),"Indique una cantidad cerrada positiva",IF(OR(D29&lt;=0,D29&gt;1000000,ROUND(D29,8)&lt;&gt;D29),"Indique una cantidad cerrada positiva",IF(NOT(ISNUMBER(INDEX('Trades'!$D$9:$D$208,MATCH(B29,'Trades'!$A$9:$A$208,0)))),"Introduzca una fecha y hora de apertura válidas",IF(C29&lt;INDEX('Trades'!$D$9:$D$208,MATCH(B29,'Trades'!$A$9:$A$208,0)),"El cierre precede a la apertura",IF(AND(E29&lt;&gt;"",OR(NOT(ISNUMBER(E29)),E29&lt;=0)),"Indique un precio positivo o deje la celda vacía",IF(AND(F29&lt;&gt;"",NOT(ISNUMBER(F29))),"El P&amp;L bruto debe ser numérico o estar vacío",IF(AND(ISNUMBER(F29),OR(ABS(F29)&gt;1000000000,ROUND(F29,2)&lt;&gt;F29)),"Importes: hasta 2 decimales; valor absoluto de entrada ≤ 1.000.000.000.",""))))))))))))))))</x:f>
      </x:c>
      <x:c r="I29" s="29" t="str">
        <x:f>IF(ISNUMBER(D29),ROUND(D29,8),"")</x:f>
      </x:c>
      <x:c r="J29" s="29" t="n">
        <x:f>IF(ISNUMBER(F29),1,0)</x:f>
        <x:v>0</x:v>
      </x:c>
      <x:c r="K29" s="29" t="n">
        <x:f>IF(COUNTA(A29:F29)=0,0,1)</x:f>
        <x:v>0</x:v>
      </x:c>
    </x:row>
    <x:row r="30" ht="36" customHeight="1">
      <x:c r="A30" s="34"/>
      <x:c r="B30" s="34"/>
      <x:c r="C30" s="35"/>
      <x:c r="D30" s="36"/>
      <x:c r="E30" s="36"/>
      <x:c r="F30" s="37"/>
      <x:c r="G30" s="38" t="n">
        <x:f>IF(K30=0,0,IF(H30="",1,-1))</x:f>
        <x:v>0</x:v>
      </x:c>
      <x:c r="H30" s="33" t="str">
        <x:f>IF(K30=0,"",IF(A30="","Introduzca el ID de salida",IF(IF(IFERROR(OR(CODE(UPPER(LEFT(A30,1)))&lt;65,CODE(UPPER(LEFT(A30,1)))&gt;90),TRUE),TRUE,OR(NOT(ISTEXT(A30)),LEN(A30)&gt;64,LEN(A30)&lt;&gt;LEN(SUBSTITUTE(A30,"*","")),LEN(A30)&lt;&gt;LEN(SUBSTITUTE(A30,"?","")),LEN(A30)&lt;&gt;LEN(SUBSTITUTE(A30,"~","")),LEN(A30)&lt;&gt;LEN(SUBSTITUTE(A30,"=","")),LEN(A30)&lt;&gt;LEN(SUBSTITUTE(A30,"&lt;","")),LEN(A30)&lt;&gt;LEN(SUBSTITUTE(A30,"&gt;","")))),"ID: texto que empiece por A–Z, hasta 64 caracteres; sin *, ?, ~, =, &lt; ni &gt;. Ejemplo: T-001.",IF(COUNTIFS('Exits'!$A$9:$A$608,A30)&lt;&gt;1,"ID de salida duplicado",IF(B30="","Introduzca el ID de la operación principal",IF(IF(IFERROR(OR(CODE(UPPER(LEFT(B30,1)))&lt;65,CODE(UPPER(LEFT(B30,1)))&gt;90),TRUE),TRUE,OR(NOT(ISTEXT(B30)),LEN(B30)&gt;64,LEN(B30)&lt;&gt;LEN(SUBSTITUTE(B30,"*","")),LEN(B30)&lt;&gt;LEN(SUBSTITUTE(B30,"?","")),LEN(B30)&lt;&gt;LEN(SUBSTITUTE(B30,"~","")),LEN(B30)&lt;&gt;LEN(SUBSTITUTE(B30,"=","")),LEN(B30)&lt;&gt;LEN(SUBSTITUTE(B30,"&lt;","")),LEN(B30)&lt;&gt;LEN(SUBSTITUTE(B30,"&gt;","")))),"ID: texto que empiece por A–Z, hasta 64 caracteres; sin *, ?, ~, =, &lt; ni &gt;. Ejemplo: T-001.",IF(COUNTIFS('Trades'!$A$9:$A$208,B30)&lt;&gt;1,"El ID debe corresponder a una sola fila de Trades",IF(NOT(ISNUMBER(C30)),"Introduzca una fecha y hora de cierre válidas",IF(OR(C30&lt;1,C30&gt;2958465),"Introduzca una fecha y hora de cierre válidas",IF(NOT(ISNUMBER(D30)),"Indique una cantidad cerrada positiva",IF(OR(D30&lt;=0,D30&gt;1000000,ROUND(D30,8)&lt;&gt;D30),"Indique una cantidad cerrada positiva",IF(NOT(ISNUMBER(INDEX('Trades'!$D$9:$D$208,MATCH(B30,'Trades'!$A$9:$A$208,0)))),"Introduzca una fecha y hora de apertura válidas",IF(C30&lt;INDEX('Trades'!$D$9:$D$208,MATCH(B30,'Trades'!$A$9:$A$208,0)),"El cierre precede a la apertura",IF(AND(E30&lt;&gt;"",OR(NOT(ISNUMBER(E30)),E30&lt;=0)),"Indique un precio positivo o deje la celda vacía",IF(AND(F30&lt;&gt;"",NOT(ISNUMBER(F30))),"El P&amp;L bruto debe ser numérico o estar vacío",IF(AND(ISNUMBER(F30),OR(ABS(F30)&gt;1000000000,ROUND(F30,2)&lt;&gt;F30)),"Importes: hasta 2 decimales; valor absoluto de entrada ≤ 1.000.000.000.",""))))))))))))))))</x:f>
      </x:c>
      <x:c r="I30" s="29" t="str">
        <x:f>IF(ISNUMBER(D30),ROUND(D30,8),"")</x:f>
      </x:c>
      <x:c r="J30" s="29" t="n">
        <x:f>IF(ISNUMBER(F30),1,0)</x:f>
        <x:v>0</x:v>
      </x:c>
      <x:c r="K30" s="29" t="n">
        <x:f>IF(COUNTA(A30:F30)=0,0,1)</x:f>
        <x:v>0</x:v>
      </x:c>
    </x:row>
    <x:row r="31" ht="36" customHeight="1">
      <x:c r="A31" s="34"/>
      <x:c r="B31" s="34"/>
      <x:c r="C31" s="35"/>
      <x:c r="D31" s="36"/>
      <x:c r="E31" s="36"/>
      <x:c r="F31" s="37"/>
      <x:c r="G31" s="38" t="n">
        <x:f>IF(K31=0,0,IF(H31="",1,-1))</x:f>
        <x:v>0</x:v>
      </x:c>
      <x:c r="H31" s="33" t="str">
        <x:f>IF(K31=0,"",IF(A31="","Introduzca el ID de salida",IF(IF(IFERROR(OR(CODE(UPPER(LEFT(A31,1)))&lt;65,CODE(UPPER(LEFT(A31,1)))&gt;90),TRUE),TRUE,OR(NOT(ISTEXT(A31)),LEN(A31)&gt;64,LEN(A31)&lt;&gt;LEN(SUBSTITUTE(A31,"*","")),LEN(A31)&lt;&gt;LEN(SUBSTITUTE(A31,"?","")),LEN(A31)&lt;&gt;LEN(SUBSTITUTE(A31,"~","")),LEN(A31)&lt;&gt;LEN(SUBSTITUTE(A31,"=","")),LEN(A31)&lt;&gt;LEN(SUBSTITUTE(A31,"&lt;","")),LEN(A31)&lt;&gt;LEN(SUBSTITUTE(A31,"&gt;","")))),"ID: texto que empiece por A–Z, hasta 64 caracteres; sin *, ?, ~, =, &lt; ni &gt;. Ejemplo: T-001.",IF(COUNTIFS('Exits'!$A$9:$A$608,A31)&lt;&gt;1,"ID de salida duplicado",IF(B31="","Introduzca el ID de la operación principal",IF(IF(IFERROR(OR(CODE(UPPER(LEFT(B31,1)))&lt;65,CODE(UPPER(LEFT(B31,1)))&gt;90),TRUE),TRUE,OR(NOT(ISTEXT(B31)),LEN(B31)&gt;64,LEN(B31)&lt;&gt;LEN(SUBSTITUTE(B31,"*","")),LEN(B31)&lt;&gt;LEN(SUBSTITUTE(B31,"?","")),LEN(B31)&lt;&gt;LEN(SUBSTITUTE(B31,"~","")),LEN(B31)&lt;&gt;LEN(SUBSTITUTE(B31,"=","")),LEN(B31)&lt;&gt;LEN(SUBSTITUTE(B31,"&lt;","")),LEN(B31)&lt;&gt;LEN(SUBSTITUTE(B31,"&gt;","")))),"ID: texto que empiece por A–Z, hasta 64 caracteres; sin *, ?, ~, =, &lt; ni &gt;. Ejemplo: T-001.",IF(COUNTIFS('Trades'!$A$9:$A$208,B31)&lt;&gt;1,"El ID debe corresponder a una sola fila de Trades",IF(NOT(ISNUMBER(C31)),"Introduzca una fecha y hora de cierre válidas",IF(OR(C31&lt;1,C31&gt;2958465),"Introduzca una fecha y hora de cierre válidas",IF(NOT(ISNUMBER(D31)),"Indique una cantidad cerrada positiva",IF(OR(D31&lt;=0,D31&gt;1000000,ROUND(D31,8)&lt;&gt;D31),"Indique una cantidad cerrada positiva",IF(NOT(ISNUMBER(INDEX('Trades'!$D$9:$D$208,MATCH(B31,'Trades'!$A$9:$A$208,0)))),"Introduzca una fecha y hora de apertura válidas",IF(C31&lt;INDEX('Trades'!$D$9:$D$208,MATCH(B31,'Trades'!$A$9:$A$208,0)),"El cierre precede a la apertura",IF(AND(E31&lt;&gt;"",OR(NOT(ISNUMBER(E31)),E31&lt;=0)),"Indique un precio positivo o deje la celda vacía",IF(AND(F31&lt;&gt;"",NOT(ISNUMBER(F31))),"El P&amp;L bruto debe ser numérico o estar vacío",IF(AND(ISNUMBER(F31),OR(ABS(F31)&gt;1000000000,ROUND(F31,2)&lt;&gt;F31)),"Importes: hasta 2 decimales; valor absoluto de entrada ≤ 1.000.000.000.",""))))))))))))))))</x:f>
      </x:c>
      <x:c r="I31" s="29" t="str">
        <x:f>IF(ISNUMBER(D31),ROUND(D31,8),"")</x:f>
      </x:c>
      <x:c r="J31" s="29" t="n">
        <x:f>IF(ISNUMBER(F31),1,0)</x:f>
        <x:v>0</x:v>
      </x:c>
      <x:c r="K31" s="29" t="n">
        <x:f>IF(COUNTA(A31:F31)=0,0,1)</x:f>
        <x:v>0</x:v>
      </x:c>
    </x:row>
    <x:row r="32" ht="36" customHeight="1">
      <x:c r="A32" s="34"/>
      <x:c r="B32" s="34"/>
      <x:c r="C32" s="35"/>
      <x:c r="D32" s="36"/>
      <x:c r="E32" s="36"/>
      <x:c r="F32" s="37"/>
      <x:c r="G32" s="38" t="n">
        <x:f>IF(K32=0,0,IF(H32="",1,-1))</x:f>
        <x:v>0</x:v>
      </x:c>
      <x:c r="H32" s="33" t="str">
        <x:f>IF(K32=0,"",IF(A32="","Introduzca el ID de salida",IF(IF(IFERROR(OR(CODE(UPPER(LEFT(A32,1)))&lt;65,CODE(UPPER(LEFT(A32,1)))&gt;90),TRUE),TRUE,OR(NOT(ISTEXT(A32)),LEN(A32)&gt;64,LEN(A32)&lt;&gt;LEN(SUBSTITUTE(A32,"*","")),LEN(A32)&lt;&gt;LEN(SUBSTITUTE(A32,"?","")),LEN(A32)&lt;&gt;LEN(SUBSTITUTE(A32,"~","")),LEN(A32)&lt;&gt;LEN(SUBSTITUTE(A32,"=","")),LEN(A32)&lt;&gt;LEN(SUBSTITUTE(A32,"&lt;","")),LEN(A32)&lt;&gt;LEN(SUBSTITUTE(A32,"&gt;","")))),"ID: texto que empiece por A–Z, hasta 64 caracteres; sin *, ?, ~, =, &lt; ni &gt;. Ejemplo: T-001.",IF(COUNTIFS('Exits'!$A$9:$A$608,A32)&lt;&gt;1,"ID de salida duplicado",IF(B32="","Introduzca el ID de la operación principal",IF(IF(IFERROR(OR(CODE(UPPER(LEFT(B32,1)))&lt;65,CODE(UPPER(LEFT(B32,1)))&gt;90),TRUE),TRUE,OR(NOT(ISTEXT(B32)),LEN(B32)&gt;64,LEN(B32)&lt;&gt;LEN(SUBSTITUTE(B32,"*","")),LEN(B32)&lt;&gt;LEN(SUBSTITUTE(B32,"?","")),LEN(B32)&lt;&gt;LEN(SUBSTITUTE(B32,"~","")),LEN(B32)&lt;&gt;LEN(SUBSTITUTE(B32,"=","")),LEN(B32)&lt;&gt;LEN(SUBSTITUTE(B32,"&lt;","")),LEN(B32)&lt;&gt;LEN(SUBSTITUTE(B32,"&gt;","")))),"ID: texto que empiece por A–Z, hasta 64 caracteres; sin *, ?, ~, =, &lt; ni &gt;. Ejemplo: T-001.",IF(COUNTIFS('Trades'!$A$9:$A$208,B32)&lt;&gt;1,"El ID debe corresponder a una sola fila de Trades",IF(NOT(ISNUMBER(C32)),"Introduzca una fecha y hora de cierre válidas",IF(OR(C32&lt;1,C32&gt;2958465),"Introduzca una fecha y hora de cierre válidas",IF(NOT(ISNUMBER(D32)),"Indique una cantidad cerrada positiva",IF(OR(D32&lt;=0,D32&gt;1000000,ROUND(D32,8)&lt;&gt;D32),"Indique una cantidad cerrada positiva",IF(NOT(ISNUMBER(INDEX('Trades'!$D$9:$D$208,MATCH(B32,'Trades'!$A$9:$A$208,0)))),"Introduzca una fecha y hora de apertura válidas",IF(C32&lt;INDEX('Trades'!$D$9:$D$208,MATCH(B32,'Trades'!$A$9:$A$208,0)),"El cierre precede a la apertura",IF(AND(E32&lt;&gt;"",OR(NOT(ISNUMBER(E32)),E32&lt;=0)),"Indique un precio positivo o deje la celda vacía",IF(AND(F32&lt;&gt;"",NOT(ISNUMBER(F32))),"El P&amp;L bruto debe ser numérico o estar vacío",IF(AND(ISNUMBER(F32),OR(ABS(F32)&gt;1000000000,ROUND(F32,2)&lt;&gt;F32)),"Importes: hasta 2 decimales; valor absoluto de entrada ≤ 1.000.000.000.",""))))))))))))))))</x:f>
      </x:c>
      <x:c r="I32" s="29" t="str">
        <x:f>IF(ISNUMBER(D32),ROUND(D32,8),"")</x:f>
      </x:c>
      <x:c r="J32" s="29" t="n">
        <x:f>IF(ISNUMBER(F32),1,0)</x:f>
        <x:v>0</x:v>
      </x:c>
      <x:c r="K32" s="29" t="n">
        <x:f>IF(COUNTA(A32:F32)=0,0,1)</x:f>
        <x:v>0</x:v>
      </x:c>
    </x:row>
    <x:row r="33" ht="36" customHeight="1">
      <x:c r="A33" s="34"/>
      <x:c r="B33" s="34"/>
      <x:c r="C33" s="35"/>
      <x:c r="D33" s="36"/>
      <x:c r="E33" s="36"/>
      <x:c r="F33" s="37"/>
      <x:c r="G33" s="38" t="n">
        <x:f>IF(K33=0,0,IF(H33="",1,-1))</x:f>
        <x:v>0</x:v>
      </x:c>
      <x:c r="H33" s="33" t="str">
        <x:f>IF(K33=0,"",IF(A33="","Introduzca el ID de salida",IF(IF(IFERROR(OR(CODE(UPPER(LEFT(A33,1)))&lt;65,CODE(UPPER(LEFT(A33,1)))&gt;90),TRUE),TRUE,OR(NOT(ISTEXT(A33)),LEN(A33)&gt;64,LEN(A33)&lt;&gt;LEN(SUBSTITUTE(A33,"*","")),LEN(A33)&lt;&gt;LEN(SUBSTITUTE(A33,"?","")),LEN(A33)&lt;&gt;LEN(SUBSTITUTE(A33,"~","")),LEN(A33)&lt;&gt;LEN(SUBSTITUTE(A33,"=","")),LEN(A33)&lt;&gt;LEN(SUBSTITUTE(A33,"&lt;","")),LEN(A33)&lt;&gt;LEN(SUBSTITUTE(A33,"&gt;","")))),"ID: texto que empiece por A–Z, hasta 64 caracteres; sin *, ?, ~, =, &lt; ni &gt;. Ejemplo: T-001.",IF(COUNTIFS('Exits'!$A$9:$A$608,A33)&lt;&gt;1,"ID de salida duplicado",IF(B33="","Introduzca el ID de la operación principal",IF(IF(IFERROR(OR(CODE(UPPER(LEFT(B33,1)))&lt;65,CODE(UPPER(LEFT(B33,1)))&gt;90),TRUE),TRUE,OR(NOT(ISTEXT(B33)),LEN(B33)&gt;64,LEN(B33)&lt;&gt;LEN(SUBSTITUTE(B33,"*","")),LEN(B33)&lt;&gt;LEN(SUBSTITUTE(B33,"?","")),LEN(B33)&lt;&gt;LEN(SUBSTITUTE(B33,"~","")),LEN(B33)&lt;&gt;LEN(SUBSTITUTE(B33,"=","")),LEN(B33)&lt;&gt;LEN(SUBSTITUTE(B33,"&lt;","")),LEN(B33)&lt;&gt;LEN(SUBSTITUTE(B33,"&gt;","")))),"ID: texto que empiece por A–Z, hasta 64 caracteres; sin *, ?, ~, =, &lt; ni &gt;. Ejemplo: T-001.",IF(COUNTIFS('Trades'!$A$9:$A$208,B33)&lt;&gt;1,"El ID debe corresponder a una sola fila de Trades",IF(NOT(ISNUMBER(C33)),"Introduzca una fecha y hora de cierre válidas",IF(OR(C33&lt;1,C33&gt;2958465),"Introduzca una fecha y hora de cierre válidas",IF(NOT(ISNUMBER(D33)),"Indique una cantidad cerrada positiva",IF(OR(D33&lt;=0,D33&gt;1000000,ROUND(D33,8)&lt;&gt;D33),"Indique una cantidad cerrada positiva",IF(NOT(ISNUMBER(INDEX('Trades'!$D$9:$D$208,MATCH(B33,'Trades'!$A$9:$A$208,0)))),"Introduzca una fecha y hora de apertura válidas",IF(C33&lt;INDEX('Trades'!$D$9:$D$208,MATCH(B33,'Trades'!$A$9:$A$208,0)),"El cierre precede a la apertura",IF(AND(E33&lt;&gt;"",OR(NOT(ISNUMBER(E33)),E33&lt;=0)),"Indique un precio positivo o deje la celda vacía",IF(AND(F33&lt;&gt;"",NOT(ISNUMBER(F33))),"El P&amp;L bruto debe ser numérico o estar vacío",IF(AND(ISNUMBER(F33),OR(ABS(F33)&gt;1000000000,ROUND(F33,2)&lt;&gt;F33)),"Importes: hasta 2 decimales; valor absoluto de entrada ≤ 1.000.000.000.",""))))))))))))))))</x:f>
      </x:c>
      <x:c r="I33" s="29" t="str">
        <x:f>IF(ISNUMBER(D33),ROUND(D33,8),"")</x:f>
      </x:c>
      <x:c r="J33" s="29" t="n">
        <x:f>IF(ISNUMBER(F33),1,0)</x:f>
        <x:v>0</x:v>
      </x:c>
      <x:c r="K33" s="29" t="n">
        <x:f>IF(COUNTA(A33:F33)=0,0,1)</x:f>
        <x:v>0</x:v>
      </x:c>
    </x:row>
    <x:row r="34" ht="36" customHeight="1">
      <x:c r="A34" s="34"/>
      <x:c r="B34" s="34"/>
      <x:c r="C34" s="35"/>
      <x:c r="D34" s="36"/>
      <x:c r="E34" s="36"/>
      <x:c r="F34" s="37"/>
      <x:c r="G34" s="38" t="n">
        <x:f>IF(K34=0,0,IF(H34="",1,-1))</x:f>
        <x:v>0</x:v>
      </x:c>
      <x:c r="H34" s="33" t="str">
        <x:f>IF(K34=0,"",IF(A34="","Introduzca el ID de salida",IF(IF(IFERROR(OR(CODE(UPPER(LEFT(A34,1)))&lt;65,CODE(UPPER(LEFT(A34,1)))&gt;90),TRUE),TRUE,OR(NOT(ISTEXT(A34)),LEN(A34)&gt;64,LEN(A34)&lt;&gt;LEN(SUBSTITUTE(A34,"*","")),LEN(A34)&lt;&gt;LEN(SUBSTITUTE(A34,"?","")),LEN(A34)&lt;&gt;LEN(SUBSTITUTE(A34,"~","")),LEN(A34)&lt;&gt;LEN(SUBSTITUTE(A34,"=","")),LEN(A34)&lt;&gt;LEN(SUBSTITUTE(A34,"&lt;","")),LEN(A34)&lt;&gt;LEN(SUBSTITUTE(A34,"&gt;","")))),"ID: texto que empiece por A–Z, hasta 64 caracteres; sin *, ?, ~, =, &lt; ni &gt;. Ejemplo: T-001.",IF(COUNTIFS('Exits'!$A$9:$A$608,A34)&lt;&gt;1,"ID de salida duplicado",IF(B34="","Introduzca el ID de la operación principal",IF(IF(IFERROR(OR(CODE(UPPER(LEFT(B34,1)))&lt;65,CODE(UPPER(LEFT(B34,1)))&gt;90),TRUE),TRUE,OR(NOT(ISTEXT(B34)),LEN(B34)&gt;64,LEN(B34)&lt;&gt;LEN(SUBSTITUTE(B34,"*","")),LEN(B34)&lt;&gt;LEN(SUBSTITUTE(B34,"?","")),LEN(B34)&lt;&gt;LEN(SUBSTITUTE(B34,"~","")),LEN(B34)&lt;&gt;LEN(SUBSTITUTE(B34,"=","")),LEN(B34)&lt;&gt;LEN(SUBSTITUTE(B34,"&lt;","")),LEN(B34)&lt;&gt;LEN(SUBSTITUTE(B34,"&gt;","")))),"ID: texto que empiece por A–Z, hasta 64 caracteres; sin *, ?, ~, =, &lt; ni &gt;. Ejemplo: T-001.",IF(COUNTIFS('Trades'!$A$9:$A$208,B34)&lt;&gt;1,"El ID debe corresponder a una sola fila de Trades",IF(NOT(ISNUMBER(C34)),"Introduzca una fecha y hora de cierre válidas",IF(OR(C34&lt;1,C34&gt;2958465),"Introduzca una fecha y hora de cierre válidas",IF(NOT(ISNUMBER(D34)),"Indique una cantidad cerrada positiva",IF(OR(D34&lt;=0,D34&gt;1000000,ROUND(D34,8)&lt;&gt;D34),"Indique una cantidad cerrada positiva",IF(NOT(ISNUMBER(INDEX('Trades'!$D$9:$D$208,MATCH(B34,'Trades'!$A$9:$A$208,0)))),"Introduzca una fecha y hora de apertura válidas",IF(C34&lt;INDEX('Trades'!$D$9:$D$208,MATCH(B34,'Trades'!$A$9:$A$208,0)),"El cierre precede a la apertura",IF(AND(E34&lt;&gt;"",OR(NOT(ISNUMBER(E34)),E34&lt;=0)),"Indique un precio positivo o deje la celda vacía",IF(AND(F34&lt;&gt;"",NOT(ISNUMBER(F34))),"El P&amp;L bruto debe ser numérico o estar vacío",IF(AND(ISNUMBER(F34),OR(ABS(F34)&gt;1000000000,ROUND(F34,2)&lt;&gt;F34)),"Importes: hasta 2 decimales; valor absoluto de entrada ≤ 1.000.000.000.",""))))))))))))))))</x:f>
      </x:c>
      <x:c r="I34" s="29" t="str">
        <x:f>IF(ISNUMBER(D34),ROUND(D34,8),"")</x:f>
      </x:c>
      <x:c r="J34" s="29" t="n">
        <x:f>IF(ISNUMBER(F34),1,0)</x:f>
        <x:v>0</x:v>
      </x:c>
      <x:c r="K34" s="29" t="n">
        <x:f>IF(COUNTA(A34:F34)=0,0,1)</x:f>
        <x:v>0</x:v>
      </x:c>
    </x:row>
    <x:row r="35" ht="36" customHeight="1">
      <x:c r="A35" s="34"/>
      <x:c r="B35" s="34"/>
      <x:c r="C35" s="35"/>
      <x:c r="D35" s="36"/>
      <x:c r="E35" s="36"/>
      <x:c r="F35" s="37"/>
      <x:c r="G35" s="38" t="n">
        <x:f>IF(K35=0,0,IF(H35="",1,-1))</x:f>
        <x:v>0</x:v>
      </x:c>
      <x:c r="H35" s="33" t="str">
        <x:f>IF(K35=0,"",IF(A35="","Introduzca el ID de salida",IF(IF(IFERROR(OR(CODE(UPPER(LEFT(A35,1)))&lt;65,CODE(UPPER(LEFT(A35,1)))&gt;90),TRUE),TRUE,OR(NOT(ISTEXT(A35)),LEN(A35)&gt;64,LEN(A35)&lt;&gt;LEN(SUBSTITUTE(A35,"*","")),LEN(A35)&lt;&gt;LEN(SUBSTITUTE(A35,"?","")),LEN(A35)&lt;&gt;LEN(SUBSTITUTE(A35,"~","")),LEN(A35)&lt;&gt;LEN(SUBSTITUTE(A35,"=","")),LEN(A35)&lt;&gt;LEN(SUBSTITUTE(A35,"&lt;","")),LEN(A35)&lt;&gt;LEN(SUBSTITUTE(A35,"&gt;","")))),"ID: texto que empiece por A–Z, hasta 64 caracteres; sin *, ?, ~, =, &lt; ni &gt;. Ejemplo: T-001.",IF(COUNTIFS('Exits'!$A$9:$A$608,A35)&lt;&gt;1,"ID de salida duplicado",IF(B35="","Introduzca el ID de la operación principal",IF(IF(IFERROR(OR(CODE(UPPER(LEFT(B35,1)))&lt;65,CODE(UPPER(LEFT(B35,1)))&gt;90),TRUE),TRUE,OR(NOT(ISTEXT(B35)),LEN(B35)&gt;64,LEN(B35)&lt;&gt;LEN(SUBSTITUTE(B35,"*","")),LEN(B35)&lt;&gt;LEN(SUBSTITUTE(B35,"?","")),LEN(B35)&lt;&gt;LEN(SUBSTITUTE(B35,"~","")),LEN(B35)&lt;&gt;LEN(SUBSTITUTE(B35,"=","")),LEN(B35)&lt;&gt;LEN(SUBSTITUTE(B35,"&lt;","")),LEN(B35)&lt;&gt;LEN(SUBSTITUTE(B35,"&gt;","")))),"ID: texto que empiece por A–Z, hasta 64 caracteres; sin *, ?, ~, =, &lt; ni &gt;. Ejemplo: T-001.",IF(COUNTIFS('Trades'!$A$9:$A$208,B35)&lt;&gt;1,"El ID debe corresponder a una sola fila de Trades",IF(NOT(ISNUMBER(C35)),"Introduzca una fecha y hora de cierre válidas",IF(OR(C35&lt;1,C35&gt;2958465),"Introduzca una fecha y hora de cierre válidas",IF(NOT(ISNUMBER(D35)),"Indique una cantidad cerrada positiva",IF(OR(D35&lt;=0,D35&gt;1000000,ROUND(D35,8)&lt;&gt;D35),"Indique una cantidad cerrada positiva",IF(NOT(ISNUMBER(INDEX('Trades'!$D$9:$D$208,MATCH(B35,'Trades'!$A$9:$A$208,0)))),"Introduzca una fecha y hora de apertura válidas",IF(C35&lt;INDEX('Trades'!$D$9:$D$208,MATCH(B35,'Trades'!$A$9:$A$208,0)),"El cierre precede a la apertura",IF(AND(E35&lt;&gt;"",OR(NOT(ISNUMBER(E35)),E35&lt;=0)),"Indique un precio positivo o deje la celda vacía",IF(AND(F35&lt;&gt;"",NOT(ISNUMBER(F35))),"El P&amp;L bruto debe ser numérico o estar vacío",IF(AND(ISNUMBER(F35),OR(ABS(F35)&gt;1000000000,ROUND(F35,2)&lt;&gt;F35)),"Importes: hasta 2 decimales; valor absoluto de entrada ≤ 1.000.000.000.",""))))))))))))))))</x:f>
      </x:c>
      <x:c r="I35" s="29" t="str">
        <x:f>IF(ISNUMBER(D35),ROUND(D35,8),"")</x:f>
      </x:c>
      <x:c r="J35" s="29" t="n">
        <x:f>IF(ISNUMBER(F35),1,0)</x:f>
        <x:v>0</x:v>
      </x:c>
      <x:c r="K35" s="29" t="n">
        <x:f>IF(COUNTA(A35:F35)=0,0,1)</x:f>
        <x:v>0</x:v>
      </x:c>
    </x:row>
    <x:row r="36" ht="36" customHeight="1">
      <x:c r="A36" s="34"/>
      <x:c r="B36" s="34"/>
      <x:c r="C36" s="35"/>
      <x:c r="D36" s="36"/>
      <x:c r="E36" s="36"/>
      <x:c r="F36" s="37"/>
      <x:c r="G36" s="38" t="n">
        <x:f>IF(K36=0,0,IF(H36="",1,-1))</x:f>
        <x:v>0</x:v>
      </x:c>
      <x:c r="H36" s="33" t="str">
        <x:f>IF(K36=0,"",IF(A36="","Introduzca el ID de salida",IF(IF(IFERROR(OR(CODE(UPPER(LEFT(A36,1)))&lt;65,CODE(UPPER(LEFT(A36,1)))&gt;90),TRUE),TRUE,OR(NOT(ISTEXT(A36)),LEN(A36)&gt;64,LEN(A36)&lt;&gt;LEN(SUBSTITUTE(A36,"*","")),LEN(A36)&lt;&gt;LEN(SUBSTITUTE(A36,"?","")),LEN(A36)&lt;&gt;LEN(SUBSTITUTE(A36,"~","")),LEN(A36)&lt;&gt;LEN(SUBSTITUTE(A36,"=","")),LEN(A36)&lt;&gt;LEN(SUBSTITUTE(A36,"&lt;","")),LEN(A36)&lt;&gt;LEN(SUBSTITUTE(A36,"&gt;","")))),"ID: texto que empiece por A–Z, hasta 64 caracteres; sin *, ?, ~, =, &lt; ni &gt;. Ejemplo: T-001.",IF(COUNTIFS('Exits'!$A$9:$A$608,A36)&lt;&gt;1,"ID de salida duplicado",IF(B36="","Introduzca el ID de la operación principal",IF(IF(IFERROR(OR(CODE(UPPER(LEFT(B36,1)))&lt;65,CODE(UPPER(LEFT(B36,1)))&gt;90),TRUE),TRUE,OR(NOT(ISTEXT(B36)),LEN(B36)&gt;64,LEN(B36)&lt;&gt;LEN(SUBSTITUTE(B36,"*","")),LEN(B36)&lt;&gt;LEN(SUBSTITUTE(B36,"?","")),LEN(B36)&lt;&gt;LEN(SUBSTITUTE(B36,"~","")),LEN(B36)&lt;&gt;LEN(SUBSTITUTE(B36,"=","")),LEN(B36)&lt;&gt;LEN(SUBSTITUTE(B36,"&lt;","")),LEN(B36)&lt;&gt;LEN(SUBSTITUTE(B36,"&gt;","")))),"ID: texto que empiece por A–Z, hasta 64 caracteres; sin *, ?, ~, =, &lt; ni &gt;. Ejemplo: T-001.",IF(COUNTIFS('Trades'!$A$9:$A$208,B36)&lt;&gt;1,"El ID debe corresponder a una sola fila de Trades",IF(NOT(ISNUMBER(C36)),"Introduzca una fecha y hora de cierre válidas",IF(OR(C36&lt;1,C36&gt;2958465),"Introduzca una fecha y hora de cierre válidas",IF(NOT(ISNUMBER(D36)),"Indique una cantidad cerrada positiva",IF(OR(D36&lt;=0,D36&gt;1000000,ROUND(D36,8)&lt;&gt;D36),"Indique una cantidad cerrada positiva",IF(NOT(ISNUMBER(INDEX('Trades'!$D$9:$D$208,MATCH(B36,'Trades'!$A$9:$A$208,0)))),"Introduzca una fecha y hora de apertura válidas",IF(C36&lt;INDEX('Trades'!$D$9:$D$208,MATCH(B36,'Trades'!$A$9:$A$208,0)),"El cierre precede a la apertura",IF(AND(E36&lt;&gt;"",OR(NOT(ISNUMBER(E36)),E36&lt;=0)),"Indique un precio positivo o deje la celda vacía",IF(AND(F36&lt;&gt;"",NOT(ISNUMBER(F36))),"El P&amp;L bruto debe ser numérico o estar vacío",IF(AND(ISNUMBER(F36),OR(ABS(F36)&gt;1000000000,ROUND(F36,2)&lt;&gt;F36)),"Importes: hasta 2 decimales; valor absoluto de entrada ≤ 1.000.000.000.",""))))))))))))))))</x:f>
      </x:c>
      <x:c r="I36" s="29" t="str">
        <x:f>IF(ISNUMBER(D36),ROUND(D36,8),"")</x:f>
      </x:c>
      <x:c r="J36" s="29" t="n">
        <x:f>IF(ISNUMBER(F36),1,0)</x:f>
        <x:v>0</x:v>
      </x:c>
      <x:c r="K36" s="29" t="n">
        <x:f>IF(COUNTA(A36:F36)=0,0,1)</x:f>
        <x:v>0</x:v>
      </x:c>
    </x:row>
    <x:row r="37" ht="36" customHeight="1">
      <x:c r="A37" s="34"/>
      <x:c r="B37" s="34"/>
      <x:c r="C37" s="35"/>
      <x:c r="D37" s="36"/>
      <x:c r="E37" s="36"/>
      <x:c r="F37" s="37"/>
      <x:c r="G37" s="38" t="n">
        <x:f>IF(K37=0,0,IF(H37="",1,-1))</x:f>
        <x:v>0</x:v>
      </x:c>
      <x:c r="H37" s="33" t="str">
        <x:f>IF(K37=0,"",IF(A37="","Introduzca el ID de salida",IF(IF(IFERROR(OR(CODE(UPPER(LEFT(A37,1)))&lt;65,CODE(UPPER(LEFT(A37,1)))&gt;90),TRUE),TRUE,OR(NOT(ISTEXT(A37)),LEN(A37)&gt;64,LEN(A37)&lt;&gt;LEN(SUBSTITUTE(A37,"*","")),LEN(A37)&lt;&gt;LEN(SUBSTITUTE(A37,"?","")),LEN(A37)&lt;&gt;LEN(SUBSTITUTE(A37,"~","")),LEN(A37)&lt;&gt;LEN(SUBSTITUTE(A37,"=","")),LEN(A37)&lt;&gt;LEN(SUBSTITUTE(A37,"&lt;","")),LEN(A37)&lt;&gt;LEN(SUBSTITUTE(A37,"&gt;","")))),"ID: texto que empiece por A–Z, hasta 64 caracteres; sin *, ?, ~, =, &lt; ni &gt;. Ejemplo: T-001.",IF(COUNTIFS('Exits'!$A$9:$A$608,A37)&lt;&gt;1,"ID de salida duplicado",IF(B37="","Introduzca el ID de la operación principal",IF(IF(IFERROR(OR(CODE(UPPER(LEFT(B37,1)))&lt;65,CODE(UPPER(LEFT(B37,1)))&gt;90),TRUE),TRUE,OR(NOT(ISTEXT(B37)),LEN(B37)&gt;64,LEN(B37)&lt;&gt;LEN(SUBSTITUTE(B37,"*","")),LEN(B37)&lt;&gt;LEN(SUBSTITUTE(B37,"?","")),LEN(B37)&lt;&gt;LEN(SUBSTITUTE(B37,"~","")),LEN(B37)&lt;&gt;LEN(SUBSTITUTE(B37,"=","")),LEN(B37)&lt;&gt;LEN(SUBSTITUTE(B37,"&lt;","")),LEN(B37)&lt;&gt;LEN(SUBSTITUTE(B37,"&gt;","")))),"ID: texto que empiece por A–Z, hasta 64 caracteres; sin *, ?, ~, =, &lt; ni &gt;. Ejemplo: T-001.",IF(COUNTIFS('Trades'!$A$9:$A$208,B37)&lt;&gt;1,"El ID debe corresponder a una sola fila de Trades",IF(NOT(ISNUMBER(C37)),"Introduzca una fecha y hora de cierre válidas",IF(OR(C37&lt;1,C37&gt;2958465),"Introduzca una fecha y hora de cierre válidas",IF(NOT(ISNUMBER(D37)),"Indique una cantidad cerrada positiva",IF(OR(D37&lt;=0,D37&gt;1000000,ROUND(D37,8)&lt;&gt;D37),"Indique una cantidad cerrada positiva",IF(NOT(ISNUMBER(INDEX('Trades'!$D$9:$D$208,MATCH(B37,'Trades'!$A$9:$A$208,0)))),"Introduzca una fecha y hora de apertura válidas",IF(C37&lt;INDEX('Trades'!$D$9:$D$208,MATCH(B37,'Trades'!$A$9:$A$208,0)),"El cierre precede a la apertura",IF(AND(E37&lt;&gt;"",OR(NOT(ISNUMBER(E37)),E37&lt;=0)),"Indique un precio positivo o deje la celda vacía",IF(AND(F37&lt;&gt;"",NOT(ISNUMBER(F37))),"El P&amp;L bruto debe ser numérico o estar vacío",IF(AND(ISNUMBER(F37),OR(ABS(F37)&gt;1000000000,ROUND(F37,2)&lt;&gt;F37)),"Importes: hasta 2 decimales; valor absoluto de entrada ≤ 1.000.000.000.",""))))))))))))))))</x:f>
      </x:c>
      <x:c r="I37" s="29" t="str">
        <x:f>IF(ISNUMBER(D37),ROUND(D37,8),"")</x:f>
      </x:c>
      <x:c r="J37" s="29" t="n">
        <x:f>IF(ISNUMBER(F37),1,0)</x:f>
        <x:v>0</x:v>
      </x:c>
      <x:c r="K37" s="29" t="n">
        <x:f>IF(COUNTA(A37:F37)=0,0,1)</x:f>
        <x:v>0</x:v>
      </x:c>
    </x:row>
    <x:row r="38" ht="36" customHeight="1">
      <x:c r="A38" s="34"/>
      <x:c r="B38" s="34"/>
      <x:c r="C38" s="35"/>
      <x:c r="D38" s="36"/>
      <x:c r="E38" s="36"/>
      <x:c r="F38" s="37"/>
      <x:c r="G38" s="38" t="n">
        <x:f>IF(K38=0,0,IF(H38="",1,-1))</x:f>
        <x:v>0</x:v>
      </x:c>
      <x:c r="H38" s="33" t="str">
        <x:f>IF(K38=0,"",IF(A38="","Introduzca el ID de salida",IF(IF(IFERROR(OR(CODE(UPPER(LEFT(A38,1)))&lt;65,CODE(UPPER(LEFT(A38,1)))&gt;90),TRUE),TRUE,OR(NOT(ISTEXT(A38)),LEN(A38)&gt;64,LEN(A38)&lt;&gt;LEN(SUBSTITUTE(A38,"*","")),LEN(A38)&lt;&gt;LEN(SUBSTITUTE(A38,"?","")),LEN(A38)&lt;&gt;LEN(SUBSTITUTE(A38,"~","")),LEN(A38)&lt;&gt;LEN(SUBSTITUTE(A38,"=","")),LEN(A38)&lt;&gt;LEN(SUBSTITUTE(A38,"&lt;","")),LEN(A38)&lt;&gt;LEN(SUBSTITUTE(A38,"&gt;","")))),"ID: texto que empiece por A–Z, hasta 64 caracteres; sin *, ?, ~, =, &lt; ni &gt;. Ejemplo: T-001.",IF(COUNTIFS('Exits'!$A$9:$A$608,A38)&lt;&gt;1,"ID de salida duplicado",IF(B38="","Introduzca el ID de la operación principal",IF(IF(IFERROR(OR(CODE(UPPER(LEFT(B38,1)))&lt;65,CODE(UPPER(LEFT(B38,1)))&gt;90),TRUE),TRUE,OR(NOT(ISTEXT(B38)),LEN(B38)&gt;64,LEN(B38)&lt;&gt;LEN(SUBSTITUTE(B38,"*","")),LEN(B38)&lt;&gt;LEN(SUBSTITUTE(B38,"?","")),LEN(B38)&lt;&gt;LEN(SUBSTITUTE(B38,"~","")),LEN(B38)&lt;&gt;LEN(SUBSTITUTE(B38,"=","")),LEN(B38)&lt;&gt;LEN(SUBSTITUTE(B38,"&lt;","")),LEN(B38)&lt;&gt;LEN(SUBSTITUTE(B38,"&gt;","")))),"ID: texto que empiece por A–Z, hasta 64 caracteres; sin *, ?, ~, =, &lt; ni &gt;. Ejemplo: T-001.",IF(COUNTIFS('Trades'!$A$9:$A$208,B38)&lt;&gt;1,"El ID debe corresponder a una sola fila de Trades",IF(NOT(ISNUMBER(C38)),"Introduzca una fecha y hora de cierre válidas",IF(OR(C38&lt;1,C38&gt;2958465),"Introduzca una fecha y hora de cierre válidas",IF(NOT(ISNUMBER(D38)),"Indique una cantidad cerrada positiva",IF(OR(D38&lt;=0,D38&gt;1000000,ROUND(D38,8)&lt;&gt;D38),"Indique una cantidad cerrada positiva",IF(NOT(ISNUMBER(INDEX('Trades'!$D$9:$D$208,MATCH(B38,'Trades'!$A$9:$A$208,0)))),"Introduzca una fecha y hora de apertura válidas",IF(C38&lt;INDEX('Trades'!$D$9:$D$208,MATCH(B38,'Trades'!$A$9:$A$208,0)),"El cierre precede a la apertura",IF(AND(E38&lt;&gt;"",OR(NOT(ISNUMBER(E38)),E38&lt;=0)),"Indique un precio positivo o deje la celda vacía",IF(AND(F38&lt;&gt;"",NOT(ISNUMBER(F38))),"El P&amp;L bruto debe ser numérico o estar vacío",IF(AND(ISNUMBER(F38),OR(ABS(F38)&gt;1000000000,ROUND(F38,2)&lt;&gt;F38)),"Importes: hasta 2 decimales; valor absoluto de entrada ≤ 1.000.000.000.",""))))))))))))))))</x:f>
      </x:c>
      <x:c r="I38" s="29" t="str">
        <x:f>IF(ISNUMBER(D38),ROUND(D38,8),"")</x:f>
      </x:c>
      <x:c r="J38" s="29" t="n">
        <x:f>IF(ISNUMBER(F38),1,0)</x:f>
        <x:v>0</x:v>
      </x:c>
      <x:c r="K38" s="29" t="n">
        <x:f>IF(COUNTA(A38:F38)=0,0,1)</x:f>
        <x:v>0</x:v>
      </x:c>
    </x:row>
    <x:row r="39" ht="36" customHeight="1">
      <x:c r="A39" s="34"/>
      <x:c r="B39" s="34"/>
      <x:c r="C39" s="35"/>
      <x:c r="D39" s="36"/>
      <x:c r="E39" s="36"/>
      <x:c r="F39" s="37"/>
      <x:c r="G39" s="38" t="n">
        <x:f>IF(K39=0,0,IF(H39="",1,-1))</x:f>
        <x:v>0</x:v>
      </x:c>
      <x:c r="H39" s="33" t="str">
        <x:f>IF(K39=0,"",IF(A39="","Introduzca el ID de salida",IF(IF(IFERROR(OR(CODE(UPPER(LEFT(A39,1)))&lt;65,CODE(UPPER(LEFT(A39,1)))&gt;90),TRUE),TRUE,OR(NOT(ISTEXT(A39)),LEN(A39)&gt;64,LEN(A39)&lt;&gt;LEN(SUBSTITUTE(A39,"*","")),LEN(A39)&lt;&gt;LEN(SUBSTITUTE(A39,"?","")),LEN(A39)&lt;&gt;LEN(SUBSTITUTE(A39,"~","")),LEN(A39)&lt;&gt;LEN(SUBSTITUTE(A39,"=","")),LEN(A39)&lt;&gt;LEN(SUBSTITUTE(A39,"&lt;","")),LEN(A39)&lt;&gt;LEN(SUBSTITUTE(A39,"&gt;","")))),"ID: texto que empiece por A–Z, hasta 64 caracteres; sin *, ?, ~, =, &lt; ni &gt;. Ejemplo: T-001.",IF(COUNTIFS('Exits'!$A$9:$A$608,A39)&lt;&gt;1,"ID de salida duplicado",IF(B39="","Introduzca el ID de la operación principal",IF(IF(IFERROR(OR(CODE(UPPER(LEFT(B39,1)))&lt;65,CODE(UPPER(LEFT(B39,1)))&gt;90),TRUE),TRUE,OR(NOT(ISTEXT(B39)),LEN(B39)&gt;64,LEN(B39)&lt;&gt;LEN(SUBSTITUTE(B39,"*","")),LEN(B39)&lt;&gt;LEN(SUBSTITUTE(B39,"?","")),LEN(B39)&lt;&gt;LEN(SUBSTITUTE(B39,"~","")),LEN(B39)&lt;&gt;LEN(SUBSTITUTE(B39,"=","")),LEN(B39)&lt;&gt;LEN(SUBSTITUTE(B39,"&lt;","")),LEN(B39)&lt;&gt;LEN(SUBSTITUTE(B39,"&gt;","")))),"ID: texto que empiece por A–Z, hasta 64 caracteres; sin *, ?, ~, =, &lt; ni &gt;. Ejemplo: T-001.",IF(COUNTIFS('Trades'!$A$9:$A$208,B39)&lt;&gt;1,"El ID debe corresponder a una sola fila de Trades",IF(NOT(ISNUMBER(C39)),"Introduzca una fecha y hora de cierre válidas",IF(OR(C39&lt;1,C39&gt;2958465),"Introduzca una fecha y hora de cierre válidas",IF(NOT(ISNUMBER(D39)),"Indique una cantidad cerrada positiva",IF(OR(D39&lt;=0,D39&gt;1000000,ROUND(D39,8)&lt;&gt;D39),"Indique una cantidad cerrada positiva",IF(NOT(ISNUMBER(INDEX('Trades'!$D$9:$D$208,MATCH(B39,'Trades'!$A$9:$A$208,0)))),"Introduzca una fecha y hora de apertura válidas",IF(C39&lt;INDEX('Trades'!$D$9:$D$208,MATCH(B39,'Trades'!$A$9:$A$208,0)),"El cierre precede a la apertura",IF(AND(E39&lt;&gt;"",OR(NOT(ISNUMBER(E39)),E39&lt;=0)),"Indique un precio positivo o deje la celda vacía",IF(AND(F39&lt;&gt;"",NOT(ISNUMBER(F39))),"El P&amp;L bruto debe ser numérico o estar vacío",IF(AND(ISNUMBER(F39),OR(ABS(F39)&gt;1000000000,ROUND(F39,2)&lt;&gt;F39)),"Importes: hasta 2 decimales; valor absoluto de entrada ≤ 1.000.000.000.",""))))))))))))))))</x:f>
      </x:c>
      <x:c r="I39" s="29" t="str">
        <x:f>IF(ISNUMBER(D39),ROUND(D39,8),"")</x:f>
      </x:c>
      <x:c r="J39" s="29" t="n">
        <x:f>IF(ISNUMBER(F39),1,0)</x:f>
        <x:v>0</x:v>
      </x:c>
      <x:c r="K39" s="29" t="n">
        <x:f>IF(COUNTA(A39:F39)=0,0,1)</x:f>
        <x:v>0</x:v>
      </x:c>
    </x:row>
    <x:row r="40" ht="36" customHeight="1">
      <x:c r="A40" s="34"/>
      <x:c r="B40" s="34"/>
      <x:c r="C40" s="35"/>
      <x:c r="D40" s="36"/>
      <x:c r="E40" s="36"/>
      <x:c r="F40" s="37"/>
      <x:c r="G40" s="38" t="n">
        <x:f>IF(K40=0,0,IF(H40="",1,-1))</x:f>
        <x:v>0</x:v>
      </x:c>
      <x:c r="H40" s="33" t="str">
        <x:f>IF(K40=0,"",IF(A40="","Introduzca el ID de salida",IF(IF(IFERROR(OR(CODE(UPPER(LEFT(A40,1)))&lt;65,CODE(UPPER(LEFT(A40,1)))&gt;90),TRUE),TRUE,OR(NOT(ISTEXT(A40)),LEN(A40)&gt;64,LEN(A40)&lt;&gt;LEN(SUBSTITUTE(A40,"*","")),LEN(A40)&lt;&gt;LEN(SUBSTITUTE(A40,"?","")),LEN(A40)&lt;&gt;LEN(SUBSTITUTE(A40,"~","")),LEN(A40)&lt;&gt;LEN(SUBSTITUTE(A40,"=","")),LEN(A40)&lt;&gt;LEN(SUBSTITUTE(A40,"&lt;","")),LEN(A40)&lt;&gt;LEN(SUBSTITUTE(A40,"&gt;","")))),"ID: texto que empiece por A–Z, hasta 64 caracteres; sin *, ?, ~, =, &lt; ni &gt;. Ejemplo: T-001.",IF(COUNTIFS('Exits'!$A$9:$A$608,A40)&lt;&gt;1,"ID de salida duplicado",IF(B40="","Introduzca el ID de la operación principal",IF(IF(IFERROR(OR(CODE(UPPER(LEFT(B40,1)))&lt;65,CODE(UPPER(LEFT(B40,1)))&gt;90),TRUE),TRUE,OR(NOT(ISTEXT(B40)),LEN(B40)&gt;64,LEN(B40)&lt;&gt;LEN(SUBSTITUTE(B40,"*","")),LEN(B40)&lt;&gt;LEN(SUBSTITUTE(B40,"?","")),LEN(B40)&lt;&gt;LEN(SUBSTITUTE(B40,"~","")),LEN(B40)&lt;&gt;LEN(SUBSTITUTE(B40,"=","")),LEN(B40)&lt;&gt;LEN(SUBSTITUTE(B40,"&lt;","")),LEN(B40)&lt;&gt;LEN(SUBSTITUTE(B40,"&gt;","")))),"ID: texto que empiece por A–Z, hasta 64 caracteres; sin *, ?, ~, =, &lt; ni &gt;. Ejemplo: T-001.",IF(COUNTIFS('Trades'!$A$9:$A$208,B40)&lt;&gt;1,"El ID debe corresponder a una sola fila de Trades",IF(NOT(ISNUMBER(C40)),"Introduzca una fecha y hora de cierre válidas",IF(OR(C40&lt;1,C40&gt;2958465),"Introduzca una fecha y hora de cierre válidas",IF(NOT(ISNUMBER(D40)),"Indique una cantidad cerrada positiva",IF(OR(D40&lt;=0,D40&gt;1000000,ROUND(D40,8)&lt;&gt;D40),"Indique una cantidad cerrada positiva",IF(NOT(ISNUMBER(INDEX('Trades'!$D$9:$D$208,MATCH(B40,'Trades'!$A$9:$A$208,0)))),"Introduzca una fecha y hora de apertura válidas",IF(C40&lt;INDEX('Trades'!$D$9:$D$208,MATCH(B40,'Trades'!$A$9:$A$208,0)),"El cierre precede a la apertura",IF(AND(E40&lt;&gt;"",OR(NOT(ISNUMBER(E40)),E40&lt;=0)),"Indique un precio positivo o deje la celda vacía",IF(AND(F40&lt;&gt;"",NOT(ISNUMBER(F40))),"El P&amp;L bruto debe ser numérico o estar vacío",IF(AND(ISNUMBER(F40),OR(ABS(F40)&gt;1000000000,ROUND(F40,2)&lt;&gt;F40)),"Importes: hasta 2 decimales; valor absoluto de entrada ≤ 1.000.000.000.",""))))))))))))))))</x:f>
      </x:c>
      <x:c r="I40" s="29" t="str">
        <x:f>IF(ISNUMBER(D40),ROUND(D40,8),"")</x:f>
      </x:c>
      <x:c r="J40" s="29" t="n">
        <x:f>IF(ISNUMBER(F40),1,0)</x:f>
        <x:v>0</x:v>
      </x:c>
      <x:c r="K40" s="29" t="n">
        <x:f>IF(COUNTA(A40:F40)=0,0,1)</x:f>
        <x:v>0</x:v>
      </x:c>
    </x:row>
    <x:row r="41" ht="36" customHeight="1">
      <x:c r="A41" s="34"/>
      <x:c r="B41" s="34"/>
      <x:c r="C41" s="35"/>
      <x:c r="D41" s="36"/>
      <x:c r="E41" s="36"/>
      <x:c r="F41" s="37"/>
      <x:c r="G41" s="38" t="n">
        <x:f>IF(K41=0,0,IF(H41="",1,-1))</x:f>
        <x:v>0</x:v>
      </x:c>
      <x:c r="H41" s="33" t="str">
        <x:f>IF(K41=0,"",IF(A41="","Introduzca el ID de salida",IF(IF(IFERROR(OR(CODE(UPPER(LEFT(A41,1)))&lt;65,CODE(UPPER(LEFT(A41,1)))&gt;90),TRUE),TRUE,OR(NOT(ISTEXT(A41)),LEN(A41)&gt;64,LEN(A41)&lt;&gt;LEN(SUBSTITUTE(A41,"*","")),LEN(A41)&lt;&gt;LEN(SUBSTITUTE(A41,"?","")),LEN(A41)&lt;&gt;LEN(SUBSTITUTE(A41,"~","")),LEN(A41)&lt;&gt;LEN(SUBSTITUTE(A41,"=","")),LEN(A41)&lt;&gt;LEN(SUBSTITUTE(A41,"&lt;","")),LEN(A41)&lt;&gt;LEN(SUBSTITUTE(A41,"&gt;","")))),"ID: texto que empiece por A–Z, hasta 64 caracteres; sin *, ?, ~, =, &lt; ni &gt;. Ejemplo: T-001.",IF(COUNTIFS('Exits'!$A$9:$A$608,A41)&lt;&gt;1,"ID de salida duplicado",IF(B41="","Introduzca el ID de la operación principal",IF(IF(IFERROR(OR(CODE(UPPER(LEFT(B41,1)))&lt;65,CODE(UPPER(LEFT(B41,1)))&gt;90),TRUE),TRUE,OR(NOT(ISTEXT(B41)),LEN(B41)&gt;64,LEN(B41)&lt;&gt;LEN(SUBSTITUTE(B41,"*","")),LEN(B41)&lt;&gt;LEN(SUBSTITUTE(B41,"?","")),LEN(B41)&lt;&gt;LEN(SUBSTITUTE(B41,"~","")),LEN(B41)&lt;&gt;LEN(SUBSTITUTE(B41,"=","")),LEN(B41)&lt;&gt;LEN(SUBSTITUTE(B41,"&lt;","")),LEN(B41)&lt;&gt;LEN(SUBSTITUTE(B41,"&gt;","")))),"ID: texto que empiece por A–Z, hasta 64 caracteres; sin *, ?, ~, =, &lt; ni &gt;. Ejemplo: T-001.",IF(COUNTIFS('Trades'!$A$9:$A$208,B41)&lt;&gt;1,"El ID debe corresponder a una sola fila de Trades",IF(NOT(ISNUMBER(C41)),"Introduzca una fecha y hora de cierre válidas",IF(OR(C41&lt;1,C41&gt;2958465),"Introduzca una fecha y hora de cierre válidas",IF(NOT(ISNUMBER(D41)),"Indique una cantidad cerrada positiva",IF(OR(D41&lt;=0,D41&gt;1000000,ROUND(D41,8)&lt;&gt;D41),"Indique una cantidad cerrada positiva",IF(NOT(ISNUMBER(INDEX('Trades'!$D$9:$D$208,MATCH(B41,'Trades'!$A$9:$A$208,0)))),"Introduzca una fecha y hora de apertura válidas",IF(C41&lt;INDEX('Trades'!$D$9:$D$208,MATCH(B41,'Trades'!$A$9:$A$208,0)),"El cierre precede a la apertura",IF(AND(E41&lt;&gt;"",OR(NOT(ISNUMBER(E41)),E41&lt;=0)),"Indique un precio positivo o deje la celda vacía",IF(AND(F41&lt;&gt;"",NOT(ISNUMBER(F41))),"El P&amp;L bruto debe ser numérico o estar vacío",IF(AND(ISNUMBER(F41),OR(ABS(F41)&gt;1000000000,ROUND(F41,2)&lt;&gt;F41)),"Importes: hasta 2 decimales; valor absoluto de entrada ≤ 1.000.000.000.",""))))))))))))))))</x:f>
      </x:c>
      <x:c r="I41" s="29" t="str">
        <x:f>IF(ISNUMBER(D41),ROUND(D41,8),"")</x:f>
      </x:c>
      <x:c r="J41" s="29" t="n">
        <x:f>IF(ISNUMBER(F41),1,0)</x:f>
        <x:v>0</x:v>
      </x:c>
      <x:c r="K41" s="29" t="n">
        <x:f>IF(COUNTA(A41:F41)=0,0,1)</x:f>
        <x:v>0</x:v>
      </x:c>
    </x:row>
    <x:row r="42" ht="36" customHeight="1">
      <x:c r="A42" s="34"/>
      <x:c r="B42" s="34"/>
      <x:c r="C42" s="35"/>
      <x:c r="D42" s="36"/>
      <x:c r="E42" s="36"/>
      <x:c r="F42" s="37"/>
      <x:c r="G42" s="38" t="n">
        <x:f>IF(K42=0,0,IF(H42="",1,-1))</x:f>
        <x:v>0</x:v>
      </x:c>
      <x:c r="H42" s="33" t="str">
        <x:f>IF(K42=0,"",IF(A42="","Introduzca el ID de salida",IF(IF(IFERROR(OR(CODE(UPPER(LEFT(A42,1)))&lt;65,CODE(UPPER(LEFT(A42,1)))&gt;90),TRUE),TRUE,OR(NOT(ISTEXT(A42)),LEN(A42)&gt;64,LEN(A42)&lt;&gt;LEN(SUBSTITUTE(A42,"*","")),LEN(A42)&lt;&gt;LEN(SUBSTITUTE(A42,"?","")),LEN(A42)&lt;&gt;LEN(SUBSTITUTE(A42,"~","")),LEN(A42)&lt;&gt;LEN(SUBSTITUTE(A42,"=","")),LEN(A42)&lt;&gt;LEN(SUBSTITUTE(A42,"&lt;","")),LEN(A42)&lt;&gt;LEN(SUBSTITUTE(A42,"&gt;","")))),"ID: texto que empiece por A–Z, hasta 64 caracteres; sin *, ?, ~, =, &lt; ni &gt;. Ejemplo: T-001.",IF(COUNTIFS('Exits'!$A$9:$A$608,A42)&lt;&gt;1,"ID de salida duplicado",IF(B42="","Introduzca el ID de la operación principal",IF(IF(IFERROR(OR(CODE(UPPER(LEFT(B42,1)))&lt;65,CODE(UPPER(LEFT(B42,1)))&gt;90),TRUE),TRUE,OR(NOT(ISTEXT(B42)),LEN(B42)&gt;64,LEN(B42)&lt;&gt;LEN(SUBSTITUTE(B42,"*","")),LEN(B42)&lt;&gt;LEN(SUBSTITUTE(B42,"?","")),LEN(B42)&lt;&gt;LEN(SUBSTITUTE(B42,"~","")),LEN(B42)&lt;&gt;LEN(SUBSTITUTE(B42,"=","")),LEN(B42)&lt;&gt;LEN(SUBSTITUTE(B42,"&lt;","")),LEN(B42)&lt;&gt;LEN(SUBSTITUTE(B42,"&gt;","")))),"ID: texto que empiece por A–Z, hasta 64 caracteres; sin *, ?, ~, =, &lt; ni &gt;. Ejemplo: T-001.",IF(COUNTIFS('Trades'!$A$9:$A$208,B42)&lt;&gt;1,"El ID debe corresponder a una sola fila de Trades",IF(NOT(ISNUMBER(C42)),"Introduzca una fecha y hora de cierre válidas",IF(OR(C42&lt;1,C42&gt;2958465),"Introduzca una fecha y hora de cierre válidas",IF(NOT(ISNUMBER(D42)),"Indique una cantidad cerrada positiva",IF(OR(D42&lt;=0,D42&gt;1000000,ROUND(D42,8)&lt;&gt;D42),"Indique una cantidad cerrada positiva",IF(NOT(ISNUMBER(INDEX('Trades'!$D$9:$D$208,MATCH(B42,'Trades'!$A$9:$A$208,0)))),"Introduzca una fecha y hora de apertura válidas",IF(C42&lt;INDEX('Trades'!$D$9:$D$208,MATCH(B42,'Trades'!$A$9:$A$208,0)),"El cierre precede a la apertura",IF(AND(E42&lt;&gt;"",OR(NOT(ISNUMBER(E42)),E42&lt;=0)),"Indique un precio positivo o deje la celda vacía",IF(AND(F42&lt;&gt;"",NOT(ISNUMBER(F42))),"El P&amp;L bruto debe ser numérico o estar vacío",IF(AND(ISNUMBER(F42),OR(ABS(F42)&gt;1000000000,ROUND(F42,2)&lt;&gt;F42)),"Importes: hasta 2 decimales; valor absoluto de entrada ≤ 1.000.000.000.",""))))))))))))))))</x:f>
      </x:c>
      <x:c r="I42" s="29" t="str">
        <x:f>IF(ISNUMBER(D42),ROUND(D42,8),"")</x:f>
      </x:c>
      <x:c r="J42" s="29" t="n">
        <x:f>IF(ISNUMBER(F42),1,0)</x:f>
        <x:v>0</x:v>
      </x:c>
      <x:c r="K42" s="29" t="n">
        <x:f>IF(COUNTA(A42:F42)=0,0,1)</x:f>
        <x:v>0</x:v>
      </x:c>
    </x:row>
    <x:row r="43" ht="36" customHeight="1">
      <x:c r="A43" s="34"/>
      <x:c r="B43" s="34"/>
      <x:c r="C43" s="35"/>
      <x:c r="D43" s="36"/>
      <x:c r="E43" s="36"/>
      <x:c r="F43" s="37"/>
      <x:c r="G43" s="38" t="n">
        <x:f>IF(K43=0,0,IF(H43="",1,-1))</x:f>
        <x:v>0</x:v>
      </x:c>
      <x:c r="H43" s="33" t="str">
        <x:f>IF(K43=0,"",IF(A43="","Introduzca el ID de salida",IF(IF(IFERROR(OR(CODE(UPPER(LEFT(A43,1)))&lt;65,CODE(UPPER(LEFT(A43,1)))&gt;90),TRUE),TRUE,OR(NOT(ISTEXT(A43)),LEN(A43)&gt;64,LEN(A43)&lt;&gt;LEN(SUBSTITUTE(A43,"*","")),LEN(A43)&lt;&gt;LEN(SUBSTITUTE(A43,"?","")),LEN(A43)&lt;&gt;LEN(SUBSTITUTE(A43,"~","")),LEN(A43)&lt;&gt;LEN(SUBSTITUTE(A43,"=","")),LEN(A43)&lt;&gt;LEN(SUBSTITUTE(A43,"&lt;","")),LEN(A43)&lt;&gt;LEN(SUBSTITUTE(A43,"&gt;","")))),"ID: texto que empiece por A–Z, hasta 64 caracteres; sin *, ?, ~, =, &lt; ni &gt;. Ejemplo: T-001.",IF(COUNTIFS('Exits'!$A$9:$A$608,A43)&lt;&gt;1,"ID de salida duplicado",IF(B43="","Introduzca el ID de la operación principal",IF(IF(IFERROR(OR(CODE(UPPER(LEFT(B43,1)))&lt;65,CODE(UPPER(LEFT(B43,1)))&gt;90),TRUE),TRUE,OR(NOT(ISTEXT(B43)),LEN(B43)&gt;64,LEN(B43)&lt;&gt;LEN(SUBSTITUTE(B43,"*","")),LEN(B43)&lt;&gt;LEN(SUBSTITUTE(B43,"?","")),LEN(B43)&lt;&gt;LEN(SUBSTITUTE(B43,"~","")),LEN(B43)&lt;&gt;LEN(SUBSTITUTE(B43,"=","")),LEN(B43)&lt;&gt;LEN(SUBSTITUTE(B43,"&lt;","")),LEN(B43)&lt;&gt;LEN(SUBSTITUTE(B43,"&gt;","")))),"ID: texto que empiece por A–Z, hasta 64 caracteres; sin *, ?, ~, =, &lt; ni &gt;. Ejemplo: T-001.",IF(COUNTIFS('Trades'!$A$9:$A$208,B43)&lt;&gt;1,"El ID debe corresponder a una sola fila de Trades",IF(NOT(ISNUMBER(C43)),"Introduzca una fecha y hora de cierre válidas",IF(OR(C43&lt;1,C43&gt;2958465),"Introduzca una fecha y hora de cierre válidas",IF(NOT(ISNUMBER(D43)),"Indique una cantidad cerrada positiva",IF(OR(D43&lt;=0,D43&gt;1000000,ROUND(D43,8)&lt;&gt;D43),"Indique una cantidad cerrada positiva",IF(NOT(ISNUMBER(INDEX('Trades'!$D$9:$D$208,MATCH(B43,'Trades'!$A$9:$A$208,0)))),"Introduzca una fecha y hora de apertura válidas",IF(C43&lt;INDEX('Trades'!$D$9:$D$208,MATCH(B43,'Trades'!$A$9:$A$208,0)),"El cierre precede a la apertura",IF(AND(E43&lt;&gt;"",OR(NOT(ISNUMBER(E43)),E43&lt;=0)),"Indique un precio positivo o deje la celda vacía",IF(AND(F43&lt;&gt;"",NOT(ISNUMBER(F43))),"El P&amp;L bruto debe ser numérico o estar vacío",IF(AND(ISNUMBER(F43),OR(ABS(F43)&gt;1000000000,ROUND(F43,2)&lt;&gt;F43)),"Importes: hasta 2 decimales; valor absoluto de entrada ≤ 1.000.000.000.",""))))))))))))))))</x:f>
      </x:c>
      <x:c r="I43" s="29" t="str">
        <x:f>IF(ISNUMBER(D43),ROUND(D43,8),"")</x:f>
      </x:c>
      <x:c r="J43" s="29" t="n">
        <x:f>IF(ISNUMBER(F43),1,0)</x:f>
        <x:v>0</x:v>
      </x:c>
      <x:c r="K43" s="29" t="n">
        <x:f>IF(COUNTA(A43:F43)=0,0,1)</x:f>
        <x:v>0</x:v>
      </x:c>
    </x:row>
    <x:row r="44" ht="36" customHeight="1">
      <x:c r="A44" s="34"/>
      <x:c r="B44" s="34"/>
      <x:c r="C44" s="35"/>
      <x:c r="D44" s="36"/>
      <x:c r="E44" s="36"/>
      <x:c r="F44" s="37"/>
      <x:c r="G44" s="38" t="n">
        <x:f>IF(K44=0,0,IF(H44="",1,-1))</x:f>
        <x:v>0</x:v>
      </x:c>
      <x:c r="H44" s="33" t="str">
        <x:f>IF(K44=0,"",IF(A44="","Introduzca el ID de salida",IF(IF(IFERROR(OR(CODE(UPPER(LEFT(A44,1)))&lt;65,CODE(UPPER(LEFT(A44,1)))&gt;90),TRUE),TRUE,OR(NOT(ISTEXT(A44)),LEN(A44)&gt;64,LEN(A44)&lt;&gt;LEN(SUBSTITUTE(A44,"*","")),LEN(A44)&lt;&gt;LEN(SUBSTITUTE(A44,"?","")),LEN(A44)&lt;&gt;LEN(SUBSTITUTE(A44,"~","")),LEN(A44)&lt;&gt;LEN(SUBSTITUTE(A44,"=","")),LEN(A44)&lt;&gt;LEN(SUBSTITUTE(A44,"&lt;","")),LEN(A44)&lt;&gt;LEN(SUBSTITUTE(A44,"&gt;","")))),"ID: texto que empiece por A–Z, hasta 64 caracteres; sin *, ?, ~, =, &lt; ni &gt;. Ejemplo: T-001.",IF(COUNTIFS('Exits'!$A$9:$A$608,A44)&lt;&gt;1,"ID de salida duplicado",IF(B44="","Introduzca el ID de la operación principal",IF(IF(IFERROR(OR(CODE(UPPER(LEFT(B44,1)))&lt;65,CODE(UPPER(LEFT(B44,1)))&gt;90),TRUE),TRUE,OR(NOT(ISTEXT(B44)),LEN(B44)&gt;64,LEN(B44)&lt;&gt;LEN(SUBSTITUTE(B44,"*","")),LEN(B44)&lt;&gt;LEN(SUBSTITUTE(B44,"?","")),LEN(B44)&lt;&gt;LEN(SUBSTITUTE(B44,"~","")),LEN(B44)&lt;&gt;LEN(SUBSTITUTE(B44,"=","")),LEN(B44)&lt;&gt;LEN(SUBSTITUTE(B44,"&lt;","")),LEN(B44)&lt;&gt;LEN(SUBSTITUTE(B44,"&gt;","")))),"ID: texto que empiece por A–Z, hasta 64 caracteres; sin *, ?, ~, =, &lt; ni &gt;. Ejemplo: T-001.",IF(COUNTIFS('Trades'!$A$9:$A$208,B44)&lt;&gt;1,"El ID debe corresponder a una sola fila de Trades",IF(NOT(ISNUMBER(C44)),"Introduzca una fecha y hora de cierre válidas",IF(OR(C44&lt;1,C44&gt;2958465),"Introduzca una fecha y hora de cierre válidas",IF(NOT(ISNUMBER(D44)),"Indique una cantidad cerrada positiva",IF(OR(D44&lt;=0,D44&gt;1000000,ROUND(D44,8)&lt;&gt;D44),"Indique una cantidad cerrada positiva",IF(NOT(ISNUMBER(INDEX('Trades'!$D$9:$D$208,MATCH(B44,'Trades'!$A$9:$A$208,0)))),"Introduzca una fecha y hora de apertura válidas",IF(C44&lt;INDEX('Trades'!$D$9:$D$208,MATCH(B44,'Trades'!$A$9:$A$208,0)),"El cierre precede a la apertura",IF(AND(E44&lt;&gt;"",OR(NOT(ISNUMBER(E44)),E44&lt;=0)),"Indique un precio positivo o deje la celda vacía",IF(AND(F44&lt;&gt;"",NOT(ISNUMBER(F44))),"El P&amp;L bruto debe ser numérico o estar vacío",IF(AND(ISNUMBER(F44),OR(ABS(F44)&gt;1000000000,ROUND(F44,2)&lt;&gt;F44)),"Importes: hasta 2 decimales; valor absoluto de entrada ≤ 1.000.000.000.",""))))))))))))))))</x:f>
      </x:c>
      <x:c r="I44" s="29" t="str">
        <x:f>IF(ISNUMBER(D44),ROUND(D44,8),"")</x:f>
      </x:c>
      <x:c r="J44" s="29" t="n">
        <x:f>IF(ISNUMBER(F44),1,0)</x:f>
        <x:v>0</x:v>
      </x:c>
      <x:c r="K44" s="29" t="n">
        <x:f>IF(COUNTA(A44:F44)=0,0,1)</x:f>
        <x:v>0</x:v>
      </x:c>
    </x:row>
    <x:row r="45" ht="36" customHeight="1">
      <x:c r="A45" s="34"/>
      <x:c r="B45" s="34"/>
      <x:c r="C45" s="35"/>
      <x:c r="D45" s="36"/>
      <x:c r="E45" s="36"/>
      <x:c r="F45" s="37"/>
      <x:c r="G45" s="38" t="n">
        <x:f>IF(K45=0,0,IF(H45="",1,-1))</x:f>
        <x:v>0</x:v>
      </x:c>
      <x:c r="H45" s="33" t="str">
        <x:f>IF(K45=0,"",IF(A45="","Introduzca el ID de salida",IF(IF(IFERROR(OR(CODE(UPPER(LEFT(A45,1)))&lt;65,CODE(UPPER(LEFT(A45,1)))&gt;90),TRUE),TRUE,OR(NOT(ISTEXT(A45)),LEN(A45)&gt;64,LEN(A45)&lt;&gt;LEN(SUBSTITUTE(A45,"*","")),LEN(A45)&lt;&gt;LEN(SUBSTITUTE(A45,"?","")),LEN(A45)&lt;&gt;LEN(SUBSTITUTE(A45,"~","")),LEN(A45)&lt;&gt;LEN(SUBSTITUTE(A45,"=","")),LEN(A45)&lt;&gt;LEN(SUBSTITUTE(A45,"&lt;","")),LEN(A45)&lt;&gt;LEN(SUBSTITUTE(A45,"&gt;","")))),"ID: texto que empiece por A–Z, hasta 64 caracteres; sin *, ?, ~, =, &lt; ni &gt;. Ejemplo: T-001.",IF(COUNTIFS('Exits'!$A$9:$A$608,A45)&lt;&gt;1,"ID de salida duplicado",IF(B45="","Introduzca el ID de la operación principal",IF(IF(IFERROR(OR(CODE(UPPER(LEFT(B45,1)))&lt;65,CODE(UPPER(LEFT(B45,1)))&gt;90),TRUE),TRUE,OR(NOT(ISTEXT(B45)),LEN(B45)&gt;64,LEN(B45)&lt;&gt;LEN(SUBSTITUTE(B45,"*","")),LEN(B45)&lt;&gt;LEN(SUBSTITUTE(B45,"?","")),LEN(B45)&lt;&gt;LEN(SUBSTITUTE(B45,"~","")),LEN(B45)&lt;&gt;LEN(SUBSTITUTE(B45,"=","")),LEN(B45)&lt;&gt;LEN(SUBSTITUTE(B45,"&lt;","")),LEN(B45)&lt;&gt;LEN(SUBSTITUTE(B45,"&gt;","")))),"ID: texto que empiece por A–Z, hasta 64 caracteres; sin *, ?, ~, =, &lt; ni &gt;. Ejemplo: T-001.",IF(COUNTIFS('Trades'!$A$9:$A$208,B45)&lt;&gt;1,"El ID debe corresponder a una sola fila de Trades",IF(NOT(ISNUMBER(C45)),"Introduzca una fecha y hora de cierre válidas",IF(OR(C45&lt;1,C45&gt;2958465),"Introduzca una fecha y hora de cierre válidas",IF(NOT(ISNUMBER(D45)),"Indique una cantidad cerrada positiva",IF(OR(D45&lt;=0,D45&gt;1000000,ROUND(D45,8)&lt;&gt;D45),"Indique una cantidad cerrada positiva",IF(NOT(ISNUMBER(INDEX('Trades'!$D$9:$D$208,MATCH(B45,'Trades'!$A$9:$A$208,0)))),"Introduzca una fecha y hora de apertura válidas",IF(C45&lt;INDEX('Trades'!$D$9:$D$208,MATCH(B45,'Trades'!$A$9:$A$208,0)),"El cierre precede a la apertura",IF(AND(E45&lt;&gt;"",OR(NOT(ISNUMBER(E45)),E45&lt;=0)),"Indique un precio positivo o deje la celda vacía",IF(AND(F45&lt;&gt;"",NOT(ISNUMBER(F45))),"El P&amp;L bruto debe ser numérico o estar vacío",IF(AND(ISNUMBER(F45),OR(ABS(F45)&gt;1000000000,ROUND(F45,2)&lt;&gt;F45)),"Importes: hasta 2 decimales; valor absoluto de entrada ≤ 1.000.000.000.",""))))))))))))))))</x:f>
      </x:c>
      <x:c r="I45" s="29" t="str">
        <x:f>IF(ISNUMBER(D45),ROUND(D45,8),"")</x:f>
      </x:c>
      <x:c r="J45" s="29" t="n">
        <x:f>IF(ISNUMBER(F45),1,0)</x:f>
        <x:v>0</x:v>
      </x:c>
      <x:c r="K45" s="29" t="n">
        <x:f>IF(COUNTA(A45:F45)=0,0,1)</x:f>
        <x:v>0</x:v>
      </x:c>
    </x:row>
    <x:row r="46" ht="36" customHeight="1">
      <x:c r="A46" s="34"/>
      <x:c r="B46" s="34"/>
      <x:c r="C46" s="35"/>
      <x:c r="D46" s="36"/>
      <x:c r="E46" s="36"/>
      <x:c r="F46" s="37"/>
      <x:c r="G46" s="38" t="n">
        <x:f>IF(K46=0,0,IF(H46="",1,-1))</x:f>
        <x:v>0</x:v>
      </x:c>
      <x:c r="H46" s="33" t="str">
        <x:f>IF(K46=0,"",IF(A46="","Introduzca el ID de salida",IF(IF(IFERROR(OR(CODE(UPPER(LEFT(A46,1)))&lt;65,CODE(UPPER(LEFT(A46,1)))&gt;90),TRUE),TRUE,OR(NOT(ISTEXT(A46)),LEN(A46)&gt;64,LEN(A46)&lt;&gt;LEN(SUBSTITUTE(A46,"*","")),LEN(A46)&lt;&gt;LEN(SUBSTITUTE(A46,"?","")),LEN(A46)&lt;&gt;LEN(SUBSTITUTE(A46,"~","")),LEN(A46)&lt;&gt;LEN(SUBSTITUTE(A46,"=","")),LEN(A46)&lt;&gt;LEN(SUBSTITUTE(A46,"&lt;","")),LEN(A46)&lt;&gt;LEN(SUBSTITUTE(A46,"&gt;","")))),"ID: texto que empiece por A–Z, hasta 64 caracteres; sin *, ?, ~, =, &lt; ni &gt;. Ejemplo: T-001.",IF(COUNTIFS('Exits'!$A$9:$A$608,A46)&lt;&gt;1,"ID de salida duplicado",IF(B46="","Introduzca el ID de la operación principal",IF(IF(IFERROR(OR(CODE(UPPER(LEFT(B46,1)))&lt;65,CODE(UPPER(LEFT(B46,1)))&gt;90),TRUE),TRUE,OR(NOT(ISTEXT(B46)),LEN(B46)&gt;64,LEN(B46)&lt;&gt;LEN(SUBSTITUTE(B46,"*","")),LEN(B46)&lt;&gt;LEN(SUBSTITUTE(B46,"?","")),LEN(B46)&lt;&gt;LEN(SUBSTITUTE(B46,"~","")),LEN(B46)&lt;&gt;LEN(SUBSTITUTE(B46,"=","")),LEN(B46)&lt;&gt;LEN(SUBSTITUTE(B46,"&lt;","")),LEN(B46)&lt;&gt;LEN(SUBSTITUTE(B46,"&gt;","")))),"ID: texto que empiece por A–Z, hasta 64 caracteres; sin *, ?, ~, =, &lt; ni &gt;. Ejemplo: T-001.",IF(COUNTIFS('Trades'!$A$9:$A$208,B46)&lt;&gt;1,"El ID debe corresponder a una sola fila de Trades",IF(NOT(ISNUMBER(C46)),"Introduzca una fecha y hora de cierre válidas",IF(OR(C46&lt;1,C46&gt;2958465),"Introduzca una fecha y hora de cierre válidas",IF(NOT(ISNUMBER(D46)),"Indique una cantidad cerrada positiva",IF(OR(D46&lt;=0,D46&gt;1000000,ROUND(D46,8)&lt;&gt;D46),"Indique una cantidad cerrada positiva",IF(NOT(ISNUMBER(INDEX('Trades'!$D$9:$D$208,MATCH(B46,'Trades'!$A$9:$A$208,0)))),"Introduzca una fecha y hora de apertura válidas",IF(C46&lt;INDEX('Trades'!$D$9:$D$208,MATCH(B46,'Trades'!$A$9:$A$208,0)),"El cierre precede a la apertura",IF(AND(E46&lt;&gt;"",OR(NOT(ISNUMBER(E46)),E46&lt;=0)),"Indique un precio positivo o deje la celda vacía",IF(AND(F46&lt;&gt;"",NOT(ISNUMBER(F46))),"El P&amp;L bruto debe ser numérico o estar vacío",IF(AND(ISNUMBER(F46),OR(ABS(F46)&gt;1000000000,ROUND(F46,2)&lt;&gt;F46)),"Importes: hasta 2 decimales; valor absoluto de entrada ≤ 1.000.000.000.",""))))))))))))))))</x:f>
      </x:c>
      <x:c r="I46" s="29" t="str">
        <x:f>IF(ISNUMBER(D46),ROUND(D46,8),"")</x:f>
      </x:c>
      <x:c r="J46" s="29" t="n">
        <x:f>IF(ISNUMBER(F46),1,0)</x:f>
        <x:v>0</x:v>
      </x:c>
      <x:c r="K46" s="29" t="n">
        <x:f>IF(COUNTA(A46:F46)=0,0,1)</x:f>
        <x:v>0</x:v>
      </x:c>
    </x:row>
    <x:row r="47" ht="36" customHeight="1">
      <x:c r="A47" s="34"/>
      <x:c r="B47" s="34"/>
      <x:c r="C47" s="35"/>
      <x:c r="D47" s="36"/>
      <x:c r="E47" s="36"/>
      <x:c r="F47" s="37"/>
      <x:c r="G47" s="38" t="n">
        <x:f>IF(K47=0,0,IF(H47="",1,-1))</x:f>
        <x:v>0</x:v>
      </x:c>
      <x:c r="H47" s="33" t="str">
        <x:f>IF(K47=0,"",IF(A47="","Introduzca el ID de salida",IF(IF(IFERROR(OR(CODE(UPPER(LEFT(A47,1)))&lt;65,CODE(UPPER(LEFT(A47,1)))&gt;90),TRUE),TRUE,OR(NOT(ISTEXT(A47)),LEN(A47)&gt;64,LEN(A47)&lt;&gt;LEN(SUBSTITUTE(A47,"*","")),LEN(A47)&lt;&gt;LEN(SUBSTITUTE(A47,"?","")),LEN(A47)&lt;&gt;LEN(SUBSTITUTE(A47,"~","")),LEN(A47)&lt;&gt;LEN(SUBSTITUTE(A47,"=","")),LEN(A47)&lt;&gt;LEN(SUBSTITUTE(A47,"&lt;","")),LEN(A47)&lt;&gt;LEN(SUBSTITUTE(A47,"&gt;","")))),"ID: texto que empiece por A–Z, hasta 64 caracteres; sin *, ?, ~, =, &lt; ni &gt;. Ejemplo: T-001.",IF(COUNTIFS('Exits'!$A$9:$A$608,A47)&lt;&gt;1,"ID de salida duplicado",IF(B47="","Introduzca el ID de la operación principal",IF(IF(IFERROR(OR(CODE(UPPER(LEFT(B47,1)))&lt;65,CODE(UPPER(LEFT(B47,1)))&gt;90),TRUE),TRUE,OR(NOT(ISTEXT(B47)),LEN(B47)&gt;64,LEN(B47)&lt;&gt;LEN(SUBSTITUTE(B47,"*","")),LEN(B47)&lt;&gt;LEN(SUBSTITUTE(B47,"?","")),LEN(B47)&lt;&gt;LEN(SUBSTITUTE(B47,"~","")),LEN(B47)&lt;&gt;LEN(SUBSTITUTE(B47,"=","")),LEN(B47)&lt;&gt;LEN(SUBSTITUTE(B47,"&lt;","")),LEN(B47)&lt;&gt;LEN(SUBSTITUTE(B47,"&gt;","")))),"ID: texto que empiece por A–Z, hasta 64 caracteres; sin *, ?, ~, =, &lt; ni &gt;. Ejemplo: T-001.",IF(COUNTIFS('Trades'!$A$9:$A$208,B47)&lt;&gt;1,"El ID debe corresponder a una sola fila de Trades",IF(NOT(ISNUMBER(C47)),"Introduzca una fecha y hora de cierre válidas",IF(OR(C47&lt;1,C47&gt;2958465),"Introduzca una fecha y hora de cierre válidas",IF(NOT(ISNUMBER(D47)),"Indique una cantidad cerrada positiva",IF(OR(D47&lt;=0,D47&gt;1000000,ROUND(D47,8)&lt;&gt;D47),"Indique una cantidad cerrada positiva",IF(NOT(ISNUMBER(INDEX('Trades'!$D$9:$D$208,MATCH(B47,'Trades'!$A$9:$A$208,0)))),"Introduzca una fecha y hora de apertura válidas",IF(C47&lt;INDEX('Trades'!$D$9:$D$208,MATCH(B47,'Trades'!$A$9:$A$208,0)),"El cierre precede a la apertura",IF(AND(E47&lt;&gt;"",OR(NOT(ISNUMBER(E47)),E47&lt;=0)),"Indique un precio positivo o deje la celda vacía",IF(AND(F47&lt;&gt;"",NOT(ISNUMBER(F47))),"El P&amp;L bruto debe ser numérico o estar vacío",IF(AND(ISNUMBER(F47),OR(ABS(F47)&gt;1000000000,ROUND(F47,2)&lt;&gt;F47)),"Importes: hasta 2 decimales; valor absoluto de entrada ≤ 1.000.000.000.",""))))))))))))))))</x:f>
      </x:c>
      <x:c r="I47" s="29" t="str">
        <x:f>IF(ISNUMBER(D47),ROUND(D47,8),"")</x:f>
      </x:c>
      <x:c r="J47" s="29" t="n">
        <x:f>IF(ISNUMBER(F47),1,0)</x:f>
        <x:v>0</x:v>
      </x:c>
      <x:c r="K47" s="29" t="n">
        <x:f>IF(COUNTA(A47:F47)=0,0,1)</x:f>
        <x:v>0</x:v>
      </x:c>
    </x:row>
    <x:row r="48" ht="36" customHeight="1">
      <x:c r="A48" s="34"/>
      <x:c r="B48" s="34"/>
      <x:c r="C48" s="35"/>
      <x:c r="D48" s="36"/>
      <x:c r="E48" s="36"/>
      <x:c r="F48" s="37"/>
      <x:c r="G48" s="38" t="n">
        <x:f>IF(K48=0,0,IF(H48="",1,-1))</x:f>
        <x:v>0</x:v>
      </x:c>
      <x:c r="H48" s="33" t="str">
        <x:f>IF(K48=0,"",IF(A48="","Introduzca el ID de salida",IF(IF(IFERROR(OR(CODE(UPPER(LEFT(A48,1)))&lt;65,CODE(UPPER(LEFT(A48,1)))&gt;90),TRUE),TRUE,OR(NOT(ISTEXT(A48)),LEN(A48)&gt;64,LEN(A48)&lt;&gt;LEN(SUBSTITUTE(A48,"*","")),LEN(A48)&lt;&gt;LEN(SUBSTITUTE(A48,"?","")),LEN(A48)&lt;&gt;LEN(SUBSTITUTE(A48,"~","")),LEN(A48)&lt;&gt;LEN(SUBSTITUTE(A48,"=","")),LEN(A48)&lt;&gt;LEN(SUBSTITUTE(A48,"&lt;","")),LEN(A48)&lt;&gt;LEN(SUBSTITUTE(A48,"&gt;","")))),"ID: texto que empiece por A–Z, hasta 64 caracteres; sin *, ?, ~, =, &lt; ni &gt;. Ejemplo: T-001.",IF(COUNTIFS('Exits'!$A$9:$A$608,A48)&lt;&gt;1,"ID de salida duplicado",IF(B48="","Introduzca el ID de la operación principal",IF(IF(IFERROR(OR(CODE(UPPER(LEFT(B48,1)))&lt;65,CODE(UPPER(LEFT(B48,1)))&gt;90),TRUE),TRUE,OR(NOT(ISTEXT(B48)),LEN(B48)&gt;64,LEN(B48)&lt;&gt;LEN(SUBSTITUTE(B48,"*","")),LEN(B48)&lt;&gt;LEN(SUBSTITUTE(B48,"?","")),LEN(B48)&lt;&gt;LEN(SUBSTITUTE(B48,"~","")),LEN(B48)&lt;&gt;LEN(SUBSTITUTE(B48,"=","")),LEN(B48)&lt;&gt;LEN(SUBSTITUTE(B48,"&lt;","")),LEN(B48)&lt;&gt;LEN(SUBSTITUTE(B48,"&gt;","")))),"ID: texto que empiece por A–Z, hasta 64 caracteres; sin *, ?, ~, =, &lt; ni &gt;. Ejemplo: T-001.",IF(COUNTIFS('Trades'!$A$9:$A$208,B48)&lt;&gt;1,"El ID debe corresponder a una sola fila de Trades",IF(NOT(ISNUMBER(C48)),"Introduzca una fecha y hora de cierre válidas",IF(OR(C48&lt;1,C48&gt;2958465),"Introduzca una fecha y hora de cierre válidas",IF(NOT(ISNUMBER(D48)),"Indique una cantidad cerrada positiva",IF(OR(D48&lt;=0,D48&gt;1000000,ROUND(D48,8)&lt;&gt;D48),"Indique una cantidad cerrada positiva",IF(NOT(ISNUMBER(INDEX('Trades'!$D$9:$D$208,MATCH(B48,'Trades'!$A$9:$A$208,0)))),"Introduzca una fecha y hora de apertura válidas",IF(C48&lt;INDEX('Trades'!$D$9:$D$208,MATCH(B48,'Trades'!$A$9:$A$208,0)),"El cierre precede a la apertura",IF(AND(E48&lt;&gt;"",OR(NOT(ISNUMBER(E48)),E48&lt;=0)),"Indique un precio positivo o deje la celda vacía",IF(AND(F48&lt;&gt;"",NOT(ISNUMBER(F48))),"El P&amp;L bruto debe ser numérico o estar vacío",IF(AND(ISNUMBER(F48),OR(ABS(F48)&gt;1000000000,ROUND(F48,2)&lt;&gt;F48)),"Importes: hasta 2 decimales; valor absoluto de entrada ≤ 1.000.000.000.",""))))))))))))))))</x:f>
      </x:c>
      <x:c r="I48" s="29" t="str">
        <x:f>IF(ISNUMBER(D48),ROUND(D48,8),"")</x:f>
      </x:c>
      <x:c r="J48" s="29" t="n">
        <x:f>IF(ISNUMBER(F48),1,0)</x:f>
        <x:v>0</x:v>
      </x:c>
      <x:c r="K48" s="29" t="n">
        <x:f>IF(COUNTA(A48:F48)=0,0,1)</x:f>
        <x:v>0</x:v>
      </x:c>
    </x:row>
    <x:row r="49" ht="36" customHeight="1">
      <x:c r="A49" s="34"/>
      <x:c r="B49" s="34"/>
      <x:c r="C49" s="35"/>
      <x:c r="D49" s="36"/>
      <x:c r="E49" s="36"/>
      <x:c r="F49" s="37"/>
      <x:c r="G49" s="38" t="n">
        <x:f>IF(K49=0,0,IF(H49="",1,-1))</x:f>
        <x:v>0</x:v>
      </x:c>
      <x:c r="H49" s="33" t="str">
        <x:f>IF(K49=0,"",IF(A49="","Introduzca el ID de salida",IF(IF(IFERROR(OR(CODE(UPPER(LEFT(A49,1)))&lt;65,CODE(UPPER(LEFT(A49,1)))&gt;90),TRUE),TRUE,OR(NOT(ISTEXT(A49)),LEN(A49)&gt;64,LEN(A49)&lt;&gt;LEN(SUBSTITUTE(A49,"*","")),LEN(A49)&lt;&gt;LEN(SUBSTITUTE(A49,"?","")),LEN(A49)&lt;&gt;LEN(SUBSTITUTE(A49,"~","")),LEN(A49)&lt;&gt;LEN(SUBSTITUTE(A49,"=","")),LEN(A49)&lt;&gt;LEN(SUBSTITUTE(A49,"&lt;","")),LEN(A49)&lt;&gt;LEN(SUBSTITUTE(A49,"&gt;","")))),"ID: texto que empiece por A–Z, hasta 64 caracteres; sin *, ?, ~, =, &lt; ni &gt;. Ejemplo: T-001.",IF(COUNTIFS('Exits'!$A$9:$A$608,A49)&lt;&gt;1,"ID de salida duplicado",IF(B49="","Introduzca el ID de la operación principal",IF(IF(IFERROR(OR(CODE(UPPER(LEFT(B49,1)))&lt;65,CODE(UPPER(LEFT(B49,1)))&gt;90),TRUE),TRUE,OR(NOT(ISTEXT(B49)),LEN(B49)&gt;64,LEN(B49)&lt;&gt;LEN(SUBSTITUTE(B49,"*","")),LEN(B49)&lt;&gt;LEN(SUBSTITUTE(B49,"?","")),LEN(B49)&lt;&gt;LEN(SUBSTITUTE(B49,"~","")),LEN(B49)&lt;&gt;LEN(SUBSTITUTE(B49,"=","")),LEN(B49)&lt;&gt;LEN(SUBSTITUTE(B49,"&lt;","")),LEN(B49)&lt;&gt;LEN(SUBSTITUTE(B49,"&gt;","")))),"ID: texto que empiece por A–Z, hasta 64 caracteres; sin *, ?, ~, =, &lt; ni &gt;. Ejemplo: T-001.",IF(COUNTIFS('Trades'!$A$9:$A$208,B49)&lt;&gt;1,"El ID debe corresponder a una sola fila de Trades",IF(NOT(ISNUMBER(C49)),"Introduzca una fecha y hora de cierre válidas",IF(OR(C49&lt;1,C49&gt;2958465),"Introduzca una fecha y hora de cierre válidas",IF(NOT(ISNUMBER(D49)),"Indique una cantidad cerrada positiva",IF(OR(D49&lt;=0,D49&gt;1000000,ROUND(D49,8)&lt;&gt;D49),"Indique una cantidad cerrada positiva",IF(NOT(ISNUMBER(INDEX('Trades'!$D$9:$D$208,MATCH(B49,'Trades'!$A$9:$A$208,0)))),"Introduzca una fecha y hora de apertura válidas",IF(C49&lt;INDEX('Trades'!$D$9:$D$208,MATCH(B49,'Trades'!$A$9:$A$208,0)),"El cierre precede a la apertura",IF(AND(E49&lt;&gt;"",OR(NOT(ISNUMBER(E49)),E49&lt;=0)),"Indique un precio positivo o deje la celda vacía",IF(AND(F49&lt;&gt;"",NOT(ISNUMBER(F49))),"El P&amp;L bruto debe ser numérico o estar vacío",IF(AND(ISNUMBER(F49),OR(ABS(F49)&gt;1000000000,ROUND(F49,2)&lt;&gt;F49)),"Importes: hasta 2 decimales; valor absoluto de entrada ≤ 1.000.000.000.",""))))))))))))))))</x:f>
      </x:c>
      <x:c r="I49" s="29" t="str">
        <x:f>IF(ISNUMBER(D49),ROUND(D49,8),"")</x:f>
      </x:c>
      <x:c r="J49" s="29" t="n">
        <x:f>IF(ISNUMBER(F49),1,0)</x:f>
        <x:v>0</x:v>
      </x:c>
      <x:c r="K49" s="29" t="n">
        <x:f>IF(COUNTA(A49:F49)=0,0,1)</x:f>
        <x:v>0</x:v>
      </x:c>
    </x:row>
    <x:row r="50" ht="36" customHeight="1">
      <x:c r="A50" s="34"/>
      <x:c r="B50" s="34"/>
      <x:c r="C50" s="35"/>
      <x:c r="D50" s="36"/>
      <x:c r="E50" s="36"/>
      <x:c r="F50" s="37"/>
      <x:c r="G50" s="38" t="n">
        <x:f>IF(K50=0,0,IF(H50="",1,-1))</x:f>
        <x:v>0</x:v>
      </x:c>
      <x:c r="H50" s="33" t="str">
        <x:f>IF(K50=0,"",IF(A50="","Introduzca el ID de salida",IF(IF(IFERROR(OR(CODE(UPPER(LEFT(A50,1)))&lt;65,CODE(UPPER(LEFT(A50,1)))&gt;90),TRUE),TRUE,OR(NOT(ISTEXT(A50)),LEN(A50)&gt;64,LEN(A50)&lt;&gt;LEN(SUBSTITUTE(A50,"*","")),LEN(A50)&lt;&gt;LEN(SUBSTITUTE(A50,"?","")),LEN(A50)&lt;&gt;LEN(SUBSTITUTE(A50,"~","")),LEN(A50)&lt;&gt;LEN(SUBSTITUTE(A50,"=","")),LEN(A50)&lt;&gt;LEN(SUBSTITUTE(A50,"&lt;","")),LEN(A50)&lt;&gt;LEN(SUBSTITUTE(A50,"&gt;","")))),"ID: texto que empiece por A–Z, hasta 64 caracteres; sin *, ?, ~, =, &lt; ni &gt;. Ejemplo: T-001.",IF(COUNTIFS('Exits'!$A$9:$A$608,A50)&lt;&gt;1,"ID de salida duplicado",IF(B50="","Introduzca el ID de la operación principal",IF(IF(IFERROR(OR(CODE(UPPER(LEFT(B50,1)))&lt;65,CODE(UPPER(LEFT(B50,1)))&gt;90),TRUE),TRUE,OR(NOT(ISTEXT(B50)),LEN(B50)&gt;64,LEN(B50)&lt;&gt;LEN(SUBSTITUTE(B50,"*","")),LEN(B50)&lt;&gt;LEN(SUBSTITUTE(B50,"?","")),LEN(B50)&lt;&gt;LEN(SUBSTITUTE(B50,"~","")),LEN(B50)&lt;&gt;LEN(SUBSTITUTE(B50,"=","")),LEN(B50)&lt;&gt;LEN(SUBSTITUTE(B50,"&lt;","")),LEN(B50)&lt;&gt;LEN(SUBSTITUTE(B50,"&gt;","")))),"ID: texto que empiece por A–Z, hasta 64 caracteres; sin *, ?, ~, =, &lt; ni &gt;. Ejemplo: T-001.",IF(COUNTIFS('Trades'!$A$9:$A$208,B50)&lt;&gt;1,"El ID debe corresponder a una sola fila de Trades",IF(NOT(ISNUMBER(C50)),"Introduzca una fecha y hora de cierre válidas",IF(OR(C50&lt;1,C50&gt;2958465),"Introduzca una fecha y hora de cierre válidas",IF(NOT(ISNUMBER(D50)),"Indique una cantidad cerrada positiva",IF(OR(D50&lt;=0,D50&gt;1000000,ROUND(D50,8)&lt;&gt;D50),"Indique una cantidad cerrada positiva",IF(NOT(ISNUMBER(INDEX('Trades'!$D$9:$D$208,MATCH(B50,'Trades'!$A$9:$A$208,0)))),"Introduzca una fecha y hora de apertura válidas",IF(C50&lt;INDEX('Trades'!$D$9:$D$208,MATCH(B50,'Trades'!$A$9:$A$208,0)),"El cierre precede a la apertura",IF(AND(E50&lt;&gt;"",OR(NOT(ISNUMBER(E50)),E50&lt;=0)),"Indique un precio positivo o deje la celda vacía",IF(AND(F50&lt;&gt;"",NOT(ISNUMBER(F50))),"El P&amp;L bruto debe ser numérico o estar vacío",IF(AND(ISNUMBER(F50),OR(ABS(F50)&gt;1000000000,ROUND(F50,2)&lt;&gt;F50)),"Importes: hasta 2 decimales; valor absoluto de entrada ≤ 1.000.000.000.",""))))))))))))))))</x:f>
      </x:c>
      <x:c r="I50" s="29" t="str">
        <x:f>IF(ISNUMBER(D50),ROUND(D50,8),"")</x:f>
      </x:c>
      <x:c r="J50" s="29" t="n">
        <x:f>IF(ISNUMBER(F50),1,0)</x:f>
        <x:v>0</x:v>
      </x:c>
      <x:c r="K50" s="29" t="n">
        <x:f>IF(COUNTA(A50:F50)=0,0,1)</x:f>
        <x:v>0</x:v>
      </x:c>
    </x:row>
    <x:row r="51" ht="36" customHeight="1">
      <x:c r="A51" s="34"/>
      <x:c r="B51" s="34"/>
      <x:c r="C51" s="35"/>
      <x:c r="D51" s="36"/>
      <x:c r="E51" s="36"/>
      <x:c r="F51" s="37"/>
      <x:c r="G51" s="38" t="n">
        <x:f>IF(K51=0,0,IF(H51="",1,-1))</x:f>
        <x:v>0</x:v>
      </x:c>
      <x:c r="H51" s="33" t="str">
        <x:f>IF(K51=0,"",IF(A51="","Introduzca el ID de salida",IF(IF(IFERROR(OR(CODE(UPPER(LEFT(A51,1)))&lt;65,CODE(UPPER(LEFT(A51,1)))&gt;90),TRUE),TRUE,OR(NOT(ISTEXT(A51)),LEN(A51)&gt;64,LEN(A51)&lt;&gt;LEN(SUBSTITUTE(A51,"*","")),LEN(A51)&lt;&gt;LEN(SUBSTITUTE(A51,"?","")),LEN(A51)&lt;&gt;LEN(SUBSTITUTE(A51,"~","")),LEN(A51)&lt;&gt;LEN(SUBSTITUTE(A51,"=","")),LEN(A51)&lt;&gt;LEN(SUBSTITUTE(A51,"&lt;","")),LEN(A51)&lt;&gt;LEN(SUBSTITUTE(A51,"&gt;","")))),"ID: texto que empiece por A–Z, hasta 64 caracteres; sin *, ?, ~, =, &lt; ni &gt;. Ejemplo: T-001.",IF(COUNTIFS('Exits'!$A$9:$A$608,A51)&lt;&gt;1,"ID de salida duplicado",IF(B51="","Introduzca el ID de la operación principal",IF(IF(IFERROR(OR(CODE(UPPER(LEFT(B51,1)))&lt;65,CODE(UPPER(LEFT(B51,1)))&gt;90),TRUE),TRUE,OR(NOT(ISTEXT(B51)),LEN(B51)&gt;64,LEN(B51)&lt;&gt;LEN(SUBSTITUTE(B51,"*","")),LEN(B51)&lt;&gt;LEN(SUBSTITUTE(B51,"?","")),LEN(B51)&lt;&gt;LEN(SUBSTITUTE(B51,"~","")),LEN(B51)&lt;&gt;LEN(SUBSTITUTE(B51,"=","")),LEN(B51)&lt;&gt;LEN(SUBSTITUTE(B51,"&lt;","")),LEN(B51)&lt;&gt;LEN(SUBSTITUTE(B51,"&gt;","")))),"ID: texto que empiece por A–Z, hasta 64 caracteres; sin *, ?, ~, =, &lt; ni &gt;. Ejemplo: T-001.",IF(COUNTIFS('Trades'!$A$9:$A$208,B51)&lt;&gt;1,"El ID debe corresponder a una sola fila de Trades",IF(NOT(ISNUMBER(C51)),"Introduzca una fecha y hora de cierre válidas",IF(OR(C51&lt;1,C51&gt;2958465),"Introduzca una fecha y hora de cierre válidas",IF(NOT(ISNUMBER(D51)),"Indique una cantidad cerrada positiva",IF(OR(D51&lt;=0,D51&gt;1000000,ROUND(D51,8)&lt;&gt;D51),"Indique una cantidad cerrada positiva",IF(NOT(ISNUMBER(INDEX('Trades'!$D$9:$D$208,MATCH(B51,'Trades'!$A$9:$A$208,0)))),"Introduzca una fecha y hora de apertura válidas",IF(C51&lt;INDEX('Trades'!$D$9:$D$208,MATCH(B51,'Trades'!$A$9:$A$208,0)),"El cierre precede a la apertura",IF(AND(E51&lt;&gt;"",OR(NOT(ISNUMBER(E51)),E51&lt;=0)),"Indique un precio positivo o deje la celda vacía",IF(AND(F51&lt;&gt;"",NOT(ISNUMBER(F51))),"El P&amp;L bruto debe ser numérico o estar vacío",IF(AND(ISNUMBER(F51),OR(ABS(F51)&gt;1000000000,ROUND(F51,2)&lt;&gt;F51)),"Importes: hasta 2 decimales; valor absoluto de entrada ≤ 1.000.000.000.",""))))))))))))))))</x:f>
      </x:c>
      <x:c r="I51" s="29" t="str">
        <x:f>IF(ISNUMBER(D51),ROUND(D51,8),"")</x:f>
      </x:c>
      <x:c r="J51" s="29" t="n">
        <x:f>IF(ISNUMBER(F51),1,0)</x:f>
        <x:v>0</x:v>
      </x:c>
      <x:c r="K51" s="29" t="n">
        <x:f>IF(COUNTA(A51:F51)=0,0,1)</x:f>
        <x:v>0</x:v>
      </x:c>
    </x:row>
    <x:row r="52" ht="36" customHeight="1">
      <x:c r="A52" s="34"/>
      <x:c r="B52" s="34"/>
      <x:c r="C52" s="35"/>
      <x:c r="D52" s="36"/>
      <x:c r="E52" s="36"/>
      <x:c r="F52" s="37"/>
      <x:c r="G52" s="38" t="n">
        <x:f>IF(K52=0,0,IF(H52="",1,-1))</x:f>
        <x:v>0</x:v>
      </x:c>
      <x:c r="H52" s="33" t="str">
        <x:f>IF(K52=0,"",IF(A52="","Introduzca el ID de salida",IF(IF(IFERROR(OR(CODE(UPPER(LEFT(A52,1)))&lt;65,CODE(UPPER(LEFT(A52,1)))&gt;90),TRUE),TRUE,OR(NOT(ISTEXT(A52)),LEN(A52)&gt;64,LEN(A52)&lt;&gt;LEN(SUBSTITUTE(A52,"*","")),LEN(A52)&lt;&gt;LEN(SUBSTITUTE(A52,"?","")),LEN(A52)&lt;&gt;LEN(SUBSTITUTE(A52,"~","")),LEN(A52)&lt;&gt;LEN(SUBSTITUTE(A52,"=","")),LEN(A52)&lt;&gt;LEN(SUBSTITUTE(A52,"&lt;","")),LEN(A52)&lt;&gt;LEN(SUBSTITUTE(A52,"&gt;","")))),"ID: texto que empiece por A–Z, hasta 64 caracteres; sin *, ?, ~, =, &lt; ni &gt;. Ejemplo: T-001.",IF(COUNTIFS('Exits'!$A$9:$A$608,A52)&lt;&gt;1,"ID de salida duplicado",IF(B52="","Introduzca el ID de la operación principal",IF(IF(IFERROR(OR(CODE(UPPER(LEFT(B52,1)))&lt;65,CODE(UPPER(LEFT(B52,1)))&gt;90),TRUE),TRUE,OR(NOT(ISTEXT(B52)),LEN(B52)&gt;64,LEN(B52)&lt;&gt;LEN(SUBSTITUTE(B52,"*","")),LEN(B52)&lt;&gt;LEN(SUBSTITUTE(B52,"?","")),LEN(B52)&lt;&gt;LEN(SUBSTITUTE(B52,"~","")),LEN(B52)&lt;&gt;LEN(SUBSTITUTE(B52,"=","")),LEN(B52)&lt;&gt;LEN(SUBSTITUTE(B52,"&lt;","")),LEN(B52)&lt;&gt;LEN(SUBSTITUTE(B52,"&gt;","")))),"ID: texto que empiece por A–Z, hasta 64 caracteres; sin *, ?, ~, =, &lt; ni &gt;. Ejemplo: T-001.",IF(COUNTIFS('Trades'!$A$9:$A$208,B52)&lt;&gt;1,"El ID debe corresponder a una sola fila de Trades",IF(NOT(ISNUMBER(C52)),"Introduzca una fecha y hora de cierre válidas",IF(OR(C52&lt;1,C52&gt;2958465),"Introduzca una fecha y hora de cierre válidas",IF(NOT(ISNUMBER(D52)),"Indique una cantidad cerrada positiva",IF(OR(D52&lt;=0,D52&gt;1000000,ROUND(D52,8)&lt;&gt;D52),"Indique una cantidad cerrada positiva",IF(NOT(ISNUMBER(INDEX('Trades'!$D$9:$D$208,MATCH(B52,'Trades'!$A$9:$A$208,0)))),"Introduzca una fecha y hora de apertura válidas",IF(C52&lt;INDEX('Trades'!$D$9:$D$208,MATCH(B52,'Trades'!$A$9:$A$208,0)),"El cierre precede a la apertura",IF(AND(E52&lt;&gt;"",OR(NOT(ISNUMBER(E52)),E52&lt;=0)),"Indique un precio positivo o deje la celda vacía",IF(AND(F52&lt;&gt;"",NOT(ISNUMBER(F52))),"El P&amp;L bruto debe ser numérico o estar vacío",IF(AND(ISNUMBER(F52),OR(ABS(F52)&gt;1000000000,ROUND(F52,2)&lt;&gt;F52)),"Importes: hasta 2 decimales; valor absoluto de entrada ≤ 1.000.000.000.",""))))))))))))))))</x:f>
      </x:c>
      <x:c r="I52" s="29" t="str">
        <x:f>IF(ISNUMBER(D52),ROUND(D52,8),"")</x:f>
      </x:c>
      <x:c r="J52" s="29" t="n">
        <x:f>IF(ISNUMBER(F52),1,0)</x:f>
        <x:v>0</x:v>
      </x:c>
      <x:c r="K52" s="29" t="n">
        <x:f>IF(COUNTA(A52:F52)=0,0,1)</x:f>
        <x:v>0</x:v>
      </x:c>
    </x:row>
    <x:row r="53" ht="36" customHeight="1">
      <x:c r="A53" s="34"/>
      <x:c r="B53" s="34"/>
      <x:c r="C53" s="35"/>
      <x:c r="D53" s="36"/>
      <x:c r="E53" s="36"/>
      <x:c r="F53" s="37"/>
      <x:c r="G53" s="38" t="n">
        <x:f>IF(K53=0,0,IF(H53="",1,-1))</x:f>
        <x:v>0</x:v>
      </x:c>
      <x:c r="H53" s="33" t="str">
        <x:f>IF(K53=0,"",IF(A53="","Introduzca el ID de salida",IF(IF(IFERROR(OR(CODE(UPPER(LEFT(A53,1)))&lt;65,CODE(UPPER(LEFT(A53,1)))&gt;90),TRUE),TRUE,OR(NOT(ISTEXT(A53)),LEN(A53)&gt;64,LEN(A53)&lt;&gt;LEN(SUBSTITUTE(A53,"*","")),LEN(A53)&lt;&gt;LEN(SUBSTITUTE(A53,"?","")),LEN(A53)&lt;&gt;LEN(SUBSTITUTE(A53,"~","")),LEN(A53)&lt;&gt;LEN(SUBSTITUTE(A53,"=","")),LEN(A53)&lt;&gt;LEN(SUBSTITUTE(A53,"&lt;","")),LEN(A53)&lt;&gt;LEN(SUBSTITUTE(A53,"&gt;","")))),"ID: texto que empiece por A–Z, hasta 64 caracteres; sin *, ?, ~, =, &lt; ni &gt;. Ejemplo: T-001.",IF(COUNTIFS('Exits'!$A$9:$A$608,A53)&lt;&gt;1,"ID de salida duplicado",IF(B53="","Introduzca el ID de la operación principal",IF(IF(IFERROR(OR(CODE(UPPER(LEFT(B53,1)))&lt;65,CODE(UPPER(LEFT(B53,1)))&gt;90),TRUE),TRUE,OR(NOT(ISTEXT(B53)),LEN(B53)&gt;64,LEN(B53)&lt;&gt;LEN(SUBSTITUTE(B53,"*","")),LEN(B53)&lt;&gt;LEN(SUBSTITUTE(B53,"?","")),LEN(B53)&lt;&gt;LEN(SUBSTITUTE(B53,"~","")),LEN(B53)&lt;&gt;LEN(SUBSTITUTE(B53,"=","")),LEN(B53)&lt;&gt;LEN(SUBSTITUTE(B53,"&lt;","")),LEN(B53)&lt;&gt;LEN(SUBSTITUTE(B53,"&gt;","")))),"ID: texto que empiece por A–Z, hasta 64 caracteres; sin *, ?, ~, =, &lt; ni &gt;. Ejemplo: T-001.",IF(COUNTIFS('Trades'!$A$9:$A$208,B53)&lt;&gt;1,"El ID debe corresponder a una sola fila de Trades",IF(NOT(ISNUMBER(C53)),"Introduzca una fecha y hora de cierre válidas",IF(OR(C53&lt;1,C53&gt;2958465),"Introduzca una fecha y hora de cierre válidas",IF(NOT(ISNUMBER(D53)),"Indique una cantidad cerrada positiva",IF(OR(D53&lt;=0,D53&gt;1000000,ROUND(D53,8)&lt;&gt;D53),"Indique una cantidad cerrada positiva",IF(NOT(ISNUMBER(INDEX('Trades'!$D$9:$D$208,MATCH(B53,'Trades'!$A$9:$A$208,0)))),"Introduzca una fecha y hora de apertura válidas",IF(C53&lt;INDEX('Trades'!$D$9:$D$208,MATCH(B53,'Trades'!$A$9:$A$208,0)),"El cierre precede a la apertura",IF(AND(E53&lt;&gt;"",OR(NOT(ISNUMBER(E53)),E53&lt;=0)),"Indique un precio positivo o deje la celda vacía",IF(AND(F53&lt;&gt;"",NOT(ISNUMBER(F53))),"El P&amp;L bruto debe ser numérico o estar vacío",IF(AND(ISNUMBER(F53),OR(ABS(F53)&gt;1000000000,ROUND(F53,2)&lt;&gt;F53)),"Importes: hasta 2 decimales; valor absoluto de entrada ≤ 1.000.000.000.",""))))))))))))))))</x:f>
      </x:c>
      <x:c r="I53" s="29" t="str">
        <x:f>IF(ISNUMBER(D53),ROUND(D53,8),"")</x:f>
      </x:c>
      <x:c r="J53" s="29" t="n">
        <x:f>IF(ISNUMBER(F53),1,0)</x:f>
        <x:v>0</x:v>
      </x:c>
      <x:c r="K53" s="29" t="n">
        <x:f>IF(COUNTA(A53:F53)=0,0,1)</x:f>
        <x:v>0</x:v>
      </x:c>
    </x:row>
    <x:row r="54" ht="36" customHeight="1">
      <x:c r="A54" s="34"/>
      <x:c r="B54" s="34"/>
      <x:c r="C54" s="35"/>
      <x:c r="D54" s="36"/>
      <x:c r="E54" s="36"/>
      <x:c r="F54" s="37"/>
      <x:c r="G54" s="38" t="n">
        <x:f>IF(K54=0,0,IF(H54="",1,-1))</x:f>
        <x:v>0</x:v>
      </x:c>
      <x:c r="H54" s="33" t="str">
        <x:f>IF(K54=0,"",IF(A54="","Introduzca el ID de salida",IF(IF(IFERROR(OR(CODE(UPPER(LEFT(A54,1)))&lt;65,CODE(UPPER(LEFT(A54,1)))&gt;90),TRUE),TRUE,OR(NOT(ISTEXT(A54)),LEN(A54)&gt;64,LEN(A54)&lt;&gt;LEN(SUBSTITUTE(A54,"*","")),LEN(A54)&lt;&gt;LEN(SUBSTITUTE(A54,"?","")),LEN(A54)&lt;&gt;LEN(SUBSTITUTE(A54,"~","")),LEN(A54)&lt;&gt;LEN(SUBSTITUTE(A54,"=","")),LEN(A54)&lt;&gt;LEN(SUBSTITUTE(A54,"&lt;","")),LEN(A54)&lt;&gt;LEN(SUBSTITUTE(A54,"&gt;","")))),"ID: texto que empiece por A–Z, hasta 64 caracteres; sin *, ?, ~, =, &lt; ni &gt;. Ejemplo: T-001.",IF(COUNTIFS('Exits'!$A$9:$A$608,A54)&lt;&gt;1,"ID de salida duplicado",IF(B54="","Introduzca el ID de la operación principal",IF(IF(IFERROR(OR(CODE(UPPER(LEFT(B54,1)))&lt;65,CODE(UPPER(LEFT(B54,1)))&gt;90),TRUE),TRUE,OR(NOT(ISTEXT(B54)),LEN(B54)&gt;64,LEN(B54)&lt;&gt;LEN(SUBSTITUTE(B54,"*","")),LEN(B54)&lt;&gt;LEN(SUBSTITUTE(B54,"?","")),LEN(B54)&lt;&gt;LEN(SUBSTITUTE(B54,"~","")),LEN(B54)&lt;&gt;LEN(SUBSTITUTE(B54,"=","")),LEN(B54)&lt;&gt;LEN(SUBSTITUTE(B54,"&lt;","")),LEN(B54)&lt;&gt;LEN(SUBSTITUTE(B54,"&gt;","")))),"ID: texto que empiece por A–Z, hasta 64 caracteres; sin *, ?, ~, =, &lt; ni &gt;. Ejemplo: T-001.",IF(COUNTIFS('Trades'!$A$9:$A$208,B54)&lt;&gt;1,"El ID debe corresponder a una sola fila de Trades",IF(NOT(ISNUMBER(C54)),"Introduzca una fecha y hora de cierre válidas",IF(OR(C54&lt;1,C54&gt;2958465),"Introduzca una fecha y hora de cierre válidas",IF(NOT(ISNUMBER(D54)),"Indique una cantidad cerrada positiva",IF(OR(D54&lt;=0,D54&gt;1000000,ROUND(D54,8)&lt;&gt;D54),"Indique una cantidad cerrada positiva",IF(NOT(ISNUMBER(INDEX('Trades'!$D$9:$D$208,MATCH(B54,'Trades'!$A$9:$A$208,0)))),"Introduzca una fecha y hora de apertura válidas",IF(C54&lt;INDEX('Trades'!$D$9:$D$208,MATCH(B54,'Trades'!$A$9:$A$208,0)),"El cierre precede a la apertura",IF(AND(E54&lt;&gt;"",OR(NOT(ISNUMBER(E54)),E54&lt;=0)),"Indique un precio positivo o deje la celda vacía",IF(AND(F54&lt;&gt;"",NOT(ISNUMBER(F54))),"El P&amp;L bruto debe ser numérico o estar vacío",IF(AND(ISNUMBER(F54),OR(ABS(F54)&gt;1000000000,ROUND(F54,2)&lt;&gt;F54)),"Importes: hasta 2 decimales; valor absoluto de entrada ≤ 1.000.000.000.",""))))))))))))))))</x:f>
      </x:c>
      <x:c r="I54" s="29" t="str">
        <x:f>IF(ISNUMBER(D54),ROUND(D54,8),"")</x:f>
      </x:c>
      <x:c r="J54" s="29" t="n">
        <x:f>IF(ISNUMBER(F54),1,0)</x:f>
        <x:v>0</x:v>
      </x:c>
      <x:c r="K54" s="29" t="n">
        <x:f>IF(COUNTA(A54:F54)=0,0,1)</x:f>
        <x:v>0</x:v>
      </x:c>
    </x:row>
    <x:row r="55" ht="36" customHeight="1">
      <x:c r="A55" s="34"/>
      <x:c r="B55" s="34"/>
      <x:c r="C55" s="35"/>
      <x:c r="D55" s="36"/>
      <x:c r="E55" s="36"/>
      <x:c r="F55" s="37"/>
      <x:c r="G55" s="38" t="n">
        <x:f>IF(K55=0,0,IF(H55="",1,-1))</x:f>
        <x:v>0</x:v>
      </x:c>
      <x:c r="H55" s="33" t="str">
        <x:f>IF(K55=0,"",IF(A55="","Introduzca el ID de salida",IF(IF(IFERROR(OR(CODE(UPPER(LEFT(A55,1)))&lt;65,CODE(UPPER(LEFT(A55,1)))&gt;90),TRUE),TRUE,OR(NOT(ISTEXT(A55)),LEN(A55)&gt;64,LEN(A55)&lt;&gt;LEN(SUBSTITUTE(A55,"*","")),LEN(A55)&lt;&gt;LEN(SUBSTITUTE(A55,"?","")),LEN(A55)&lt;&gt;LEN(SUBSTITUTE(A55,"~","")),LEN(A55)&lt;&gt;LEN(SUBSTITUTE(A55,"=","")),LEN(A55)&lt;&gt;LEN(SUBSTITUTE(A55,"&lt;","")),LEN(A55)&lt;&gt;LEN(SUBSTITUTE(A55,"&gt;","")))),"ID: texto que empiece por A–Z, hasta 64 caracteres; sin *, ?, ~, =, &lt; ni &gt;. Ejemplo: T-001.",IF(COUNTIFS('Exits'!$A$9:$A$608,A55)&lt;&gt;1,"ID de salida duplicado",IF(B55="","Introduzca el ID de la operación principal",IF(IF(IFERROR(OR(CODE(UPPER(LEFT(B55,1)))&lt;65,CODE(UPPER(LEFT(B55,1)))&gt;90),TRUE),TRUE,OR(NOT(ISTEXT(B55)),LEN(B55)&gt;64,LEN(B55)&lt;&gt;LEN(SUBSTITUTE(B55,"*","")),LEN(B55)&lt;&gt;LEN(SUBSTITUTE(B55,"?","")),LEN(B55)&lt;&gt;LEN(SUBSTITUTE(B55,"~","")),LEN(B55)&lt;&gt;LEN(SUBSTITUTE(B55,"=","")),LEN(B55)&lt;&gt;LEN(SUBSTITUTE(B55,"&lt;","")),LEN(B55)&lt;&gt;LEN(SUBSTITUTE(B55,"&gt;","")))),"ID: texto que empiece por A–Z, hasta 64 caracteres; sin *, ?, ~, =, &lt; ni &gt;. Ejemplo: T-001.",IF(COUNTIFS('Trades'!$A$9:$A$208,B55)&lt;&gt;1,"El ID debe corresponder a una sola fila de Trades",IF(NOT(ISNUMBER(C55)),"Introduzca una fecha y hora de cierre válidas",IF(OR(C55&lt;1,C55&gt;2958465),"Introduzca una fecha y hora de cierre válidas",IF(NOT(ISNUMBER(D55)),"Indique una cantidad cerrada positiva",IF(OR(D55&lt;=0,D55&gt;1000000,ROUND(D55,8)&lt;&gt;D55),"Indique una cantidad cerrada positiva",IF(NOT(ISNUMBER(INDEX('Trades'!$D$9:$D$208,MATCH(B55,'Trades'!$A$9:$A$208,0)))),"Introduzca una fecha y hora de apertura válidas",IF(C55&lt;INDEX('Trades'!$D$9:$D$208,MATCH(B55,'Trades'!$A$9:$A$208,0)),"El cierre precede a la apertura",IF(AND(E55&lt;&gt;"",OR(NOT(ISNUMBER(E55)),E55&lt;=0)),"Indique un precio positivo o deje la celda vacía",IF(AND(F55&lt;&gt;"",NOT(ISNUMBER(F55))),"El P&amp;L bruto debe ser numérico o estar vacío",IF(AND(ISNUMBER(F55),OR(ABS(F55)&gt;1000000000,ROUND(F55,2)&lt;&gt;F55)),"Importes: hasta 2 decimales; valor absoluto de entrada ≤ 1.000.000.000.",""))))))))))))))))</x:f>
      </x:c>
      <x:c r="I55" s="29" t="str">
        <x:f>IF(ISNUMBER(D55),ROUND(D55,8),"")</x:f>
      </x:c>
      <x:c r="J55" s="29" t="n">
        <x:f>IF(ISNUMBER(F55),1,0)</x:f>
        <x:v>0</x:v>
      </x:c>
      <x:c r="K55" s="29" t="n">
        <x:f>IF(COUNTA(A55:F55)=0,0,1)</x:f>
        <x:v>0</x:v>
      </x:c>
    </x:row>
    <x:row r="56" ht="36" customHeight="1">
      <x:c r="A56" s="34"/>
      <x:c r="B56" s="34"/>
      <x:c r="C56" s="35"/>
      <x:c r="D56" s="36"/>
      <x:c r="E56" s="36"/>
      <x:c r="F56" s="37"/>
      <x:c r="G56" s="38" t="n">
        <x:f>IF(K56=0,0,IF(H56="",1,-1))</x:f>
        <x:v>0</x:v>
      </x:c>
      <x:c r="H56" s="33" t="str">
        <x:f>IF(K56=0,"",IF(A56="","Introduzca el ID de salida",IF(IF(IFERROR(OR(CODE(UPPER(LEFT(A56,1)))&lt;65,CODE(UPPER(LEFT(A56,1)))&gt;90),TRUE),TRUE,OR(NOT(ISTEXT(A56)),LEN(A56)&gt;64,LEN(A56)&lt;&gt;LEN(SUBSTITUTE(A56,"*","")),LEN(A56)&lt;&gt;LEN(SUBSTITUTE(A56,"?","")),LEN(A56)&lt;&gt;LEN(SUBSTITUTE(A56,"~","")),LEN(A56)&lt;&gt;LEN(SUBSTITUTE(A56,"=","")),LEN(A56)&lt;&gt;LEN(SUBSTITUTE(A56,"&lt;","")),LEN(A56)&lt;&gt;LEN(SUBSTITUTE(A56,"&gt;","")))),"ID: texto que empiece por A–Z, hasta 64 caracteres; sin *, ?, ~, =, &lt; ni &gt;. Ejemplo: T-001.",IF(COUNTIFS('Exits'!$A$9:$A$608,A56)&lt;&gt;1,"ID de salida duplicado",IF(B56="","Introduzca el ID de la operación principal",IF(IF(IFERROR(OR(CODE(UPPER(LEFT(B56,1)))&lt;65,CODE(UPPER(LEFT(B56,1)))&gt;90),TRUE),TRUE,OR(NOT(ISTEXT(B56)),LEN(B56)&gt;64,LEN(B56)&lt;&gt;LEN(SUBSTITUTE(B56,"*","")),LEN(B56)&lt;&gt;LEN(SUBSTITUTE(B56,"?","")),LEN(B56)&lt;&gt;LEN(SUBSTITUTE(B56,"~","")),LEN(B56)&lt;&gt;LEN(SUBSTITUTE(B56,"=","")),LEN(B56)&lt;&gt;LEN(SUBSTITUTE(B56,"&lt;","")),LEN(B56)&lt;&gt;LEN(SUBSTITUTE(B56,"&gt;","")))),"ID: texto que empiece por A–Z, hasta 64 caracteres; sin *, ?, ~, =, &lt; ni &gt;. Ejemplo: T-001.",IF(COUNTIFS('Trades'!$A$9:$A$208,B56)&lt;&gt;1,"El ID debe corresponder a una sola fila de Trades",IF(NOT(ISNUMBER(C56)),"Introduzca una fecha y hora de cierre válidas",IF(OR(C56&lt;1,C56&gt;2958465),"Introduzca una fecha y hora de cierre válidas",IF(NOT(ISNUMBER(D56)),"Indique una cantidad cerrada positiva",IF(OR(D56&lt;=0,D56&gt;1000000,ROUND(D56,8)&lt;&gt;D56),"Indique una cantidad cerrada positiva",IF(NOT(ISNUMBER(INDEX('Trades'!$D$9:$D$208,MATCH(B56,'Trades'!$A$9:$A$208,0)))),"Introduzca una fecha y hora de apertura válidas",IF(C56&lt;INDEX('Trades'!$D$9:$D$208,MATCH(B56,'Trades'!$A$9:$A$208,0)),"El cierre precede a la apertura",IF(AND(E56&lt;&gt;"",OR(NOT(ISNUMBER(E56)),E56&lt;=0)),"Indique un precio positivo o deje la celda vacía",IF(AND(F56&lt;&gt;"",NOT(ISNUMBER(F56))),"El P&amp;L bruto debe ser numérico o estar vacío",IF(AND(ISNUMBER(F56),OR(ABS(F56)&gt;1000000000,ROUND(F56,2)&lt;&gt;F56)),"Importes: hasta 2 decimales; valor absoluto de entrada ≤ 1.000.000.000.",""))))))))))))))))</x:f>
      </x:c>
      <x:c r="I56" s="29" t="str">
        <x:f>IF(ISNUMBER(D56),ROUND(D56,8),"")</x:f>
      </x:c>
      <x:c r="J56" s="29" t="n">
        <x:f>IF(ISNUMBER(F56),1,0)</x:f>
        <x:v>0</x:v>
      </x:c>
      <x:c r="K56" s="29" t="n">
        <x:f>IF(COUNTA(A56:F56)=0,0,1)</x:f>
        <x:v>0</x:v>
      </x:c>
    </x:row>
    <x:row r="57" ht="36" customHeight="1">
      <x:c r="A57" s="34"/>
      <x:c r="B57" s="34"/>
      <x:c r="C57" s="35"/>
      <x:c r="D57" s="36"/>
      <x:c r="E57" s="36"/>
      <x:c r="F57" s="37"/>
      <x:c r="G57" s="38" t="n">
        <x:f>IF(K57=0,0,IF(H57="",1,-1))</x:f>
        <x:v>0</x:v>
      </x:c>
      <x:c r="H57" s="33" t="str">
        <x:f>IF(K57=0,"",IF(A57="","Introduzca el ID de salida",IF(IF(IFERROR(OR(CODE(UPPER(LEFT(A57,1)))&lt;65,CODE(UPPER(LEFT(A57,1)))&gt;90),TRUE),TRUE,OR(NOT(ISTEXT(A57)),LEN(A57)&gt;64,LEN(A57)&lt;&gt;LEN(SUBSTITUTE(A57,"*","")),LEN(A57)&lt;&gt;LEN(SUBSTITUTE(A57,"?","")),LEN(A57)&lt;&gt;LEN(SUBSTITUTE(A57,"~","")),LEN(A57)&lt;&gt;LEN(SUBSTITUTE(A57,"=","")),LEN(A57)&lt;&gt;LEN(SUBSTITUTE(A57,"&lt;","")),LEN(A57)&lt;&gt;LEN(SUBSTITUTE(A57,"&gt;","")))),"ID: texto que empiece por A–Z, hasta 64 caracteres; sin *, ?, ~, =, &lt; ni &gt;. Ejemplo: T-001.",IF(COUNTIFS('Exits'!$A$9:$A$608,A57)&lt;&gt;1,"ID de salida duplicado",IF(B57="","Introduzca el ID de la operación principal",IF(IF(IFERROR(OR(CODE(UPPER(LEFT(B57,1)))&lt;65,CODE(UPPER(LEFT(B57,1)))&gt;90),TRUE),TRUE,OR(NOT(ISTEXT(B57)),LEN(B57)&gt;64,LEN(B57)&lt;&gt;LEN(SUBSTITUTE(B57,"*","")),LEN(B57)&lt;&gt;LEN(SUBSTITUTE(B57,"?","")),LEN(B57)&lt;&gt;LEN(SUBSTITUTE(B57,"~","")),LEN(B57)&lt;&gt;LEN(SUBSTITUTE(B57,"=","")),LEN(B57)&lt;&gt;LEN(SUBSTITUTE(B57,"&lt;","")),LEN(B57)&lt;&gt;LEN(SUBSTITUTE(B57,"&gt;","")))),"ID: texto que empiece por A–Z, hasta 64 caracteres; sin *, ?, ~, =, &lt; ni &gt;. Ejemplo: T-001.",IF(COUNTIFS('Trades'!$A$9:$A$208,B57)&lt;&gt;1,"El ID debe corresponder a una sola fila de Trades",IF(NOT(ISNUMBER(C57)),"Introduzca una fecha y hora de cierre válidas",IF(OR(C57&lt;1,C57&gt;2958465),"Introduzca una fecha y hora de cierre válidas",IF(NOT(ISNUMBER(D57)),"Indique una cantidad cerrada positiva",IF(OR(D57&lt;=0,D57&gt;1000000,ROUND(D57,8)&lt;&gt;D57),"Indique una cantidad cerrada positiva",IF(NOT(ISNUMBER(INDEX('Trades'!$D$9:$D$208,MATCH(B57,'Trades'!$A$9:$A$208,0)))),"Introduzca una fecha y hora de apertura válidas",IF(C57&lt;INDEX('Trades'!$D$9:$D$208,MATCH(B57,'Trades'!$A$9:$A$208,0)),"El cierre precede a la apertura",IF(AND(E57&lt;&gt;"",OR(NOT(ISNUMBER(E57)),E57&lt;=0)),"Indique un precio positivo o deje la celda vacía",IF(AND(F57&lt;&gt;"",NOT(ISNUMBER(F57))),"El P&amp;L bruto debe ser numérico o estar vacío",IF(AND(ISNUMBER(F57),OR(ABS(F57)&gt;1000000000,ROUND(F57,2)&lt;&gt;F57)),"Importes: hasta 2 decimales; valor absoluto de entrada ≤ 1.000.000.000.",""))))))))))))))))</x:f>
      </x:c>
      <x:c r="I57" s="29" t="str">
        <x:f>IF(ISNUMBER(D57),ROUND(D57,8),"")</x:f>
      </x:c>
      <x:c r="J57" s="29" t="n">
        <x:f>IF(ISNUMBER(F57),1,0)</x:f>
        <x:v>0</x:v>
      </x:c>
      <x:c r="K57" s="29" t="n">
        <x:f>IF(COUNTA(A57:F57)=0,0,1)</x:f>
        <x:v>0</x:v>
      </x:c>
    </x:row>
    <x:row r="58" ht="36" customHeight="1">
      <x:c r="A58" s="34"/>
      <x:c r="B58" s="34"/>
      <x:c r="C58" s="35"/>
      <x:c r="D58" s="36"/>
      <x:c r="E58" s="36"/>
      <x:c r="F58" s="37"/>
      <x:c r="G58" s="38" t="n">
        <x:f>IF(K58=0,0,IF(H58="",1,-1))</x:f>
        <x:v>0</x:v>
      </x:c>
      <x:c r="H58" s="33" t="str">
        <x:f>IF(K58=0,"",IF(A58="","Introduzca el ID de salida",IF(IF(IFERROR(OR(CODE(UPPER(LEFT(A58,1)))&lt;65,CODE(UPPER(LEFT(A58,1)))&gt;90),TRUE),TRUE,OR(NOT(ISTEXT(A58)),LEN(A58)&gt;64,LEN(A58)&lt;&gt;LEN(SUBSTITUTE(A58,"*","")),LEN(A58)&lt;&gt;LEN(SUBSTITUTE(A58,"?","")),LEN(A58)&lt;&gt;LEN(SUBSTITUTE(A58,"~","")),LEN(A58)&lt;&gt;LEN(SUBSTITUTE(A58,"=","")),LEN(A58)&lt;&gt;LEN(SUBSTITUTE(A58,"&lt;","")),LEN(A58)&lt;&gt;LEN(SUBSTITUTE(A58,"&gt;","")))),"ID: texto que empiece por A–Z, hasta 64 caracteres; sin *, ?, ~, =, &lt; ni &gt;. Ejemplo: T-001.",IF(COUNTIFS('Exits'!$A$9:$A$608,A58)&lt;&gt;1,"ID de salida duplicado",IF(B58="","Introduzca el ID de la operación principal",IF(IF(IFERROR(OR(CODE(UPPER(LEFT(B58,1)))&lt;65,CODE(UPPER(LEFT(B58,1)))&gt;90),TRUE),TRUE,OR(NOT(ISTEXT(B58)),LEN(B58)&gt;64,LEN(B58)&lt;&gt;LEN(SUBSTITUTE(B58,"*","")),LEN(B58)&lt;&gt;LEN(SUBSTITUTE(B58,"?","")),LEN(B58)&lt;&gt;LEN(SUBSTITUTE(B58,"~","")),LEN(B58)&lt;&gt;LEN(SUBSTITUTE(B58,"=","")),LEN(B58)&lt;&gt;LEN(SUBSTITUTE(B58,"&lt;","")),LEN(B58)&lt;&gt;LEN(SUBSTITUTE(B58,"&gt;","")))),"ID: texto que empiece por A–Z, hasta 64 caracteres; sin *, ?, ~, =, &lt; ni &gt;. Ejemplo: T-001.",IF(COUNTIFS('Trades'!$A$9:$A$208,B58)&lt;&gt;1,"El ID debe corresponder a una sola fila de Trades",IF(NOT(ISNUMBER(C58)),"Introduzca una fecha y hora de cierre válidas",IF(OR(C58&lt;1,C58&gt;2958465),"Introduzca una fecha y hora de cierre válidas",IF(NOT(ISNUMBER(D58)),"Indique una cantidad cerrada positiva",IF(OR(D58&lt;=0,D58&gt;1000000,ROUND(D58,8)&lt;&gt;D58),"Indique una cantidad cerrada positiva",IF(NOT(ISNUMBER(INDEX('Trades'!$D$9:$D$208,MATCH(B58,'Trades'!$A$9:$A$208,0)))),"Introduzca una fecha y hora de apertura válidas",IF(C58&lt;INDEX('Trades'!$D$9:$D$208,MATCH(B58,'Trades'!$A$9:$A$208,0)),"El cierre precede a la apertura",IF(AND(E58&lt;&gt;"",OR(NOT(ISNUMBER(E58)),E58&lt;=0)),"Indique un precio positivo o deje la celda vacía",IF(AND(F58&lt;&gt;"",NOT(ISNUMBER(F58))),"El P&amp;L bruto debe ser numérico o estar vacío",IF(AND(ISNUMBER(F58),OR(ABS(F58)&gt;1000000000,ROUND(F58,2)&lt;&gt;F58)),"Importes: hasta 2 decimales; valor absoluto de entrada ≤ 1.000.000.000.",""))))))))))))))))</x:f>
      </x:c>
      <x:c r="I58" s="29" t="str">
        <x:f>IF(ISNUMBER(D58),ROUND(D58,8),"")</x:f>
      </x:c>
      <x:c r="J58" s="29" t="n">
        <x:f>IF(ISNUMBER(F58),1,0)</x:f>
        <x:v>0</x:v>
      </x:c>
      <x:c r="K58" s="29" t="n">
        <x:f>IF(COUNTA(A58:F58)=0,0,1)</x:f>
        <x:v>0</x:v>
      </x:c>
    </x:row>
    <x:row r="59" ht="36" customHeight="1">
      <x:c r="A59" s="34"/>
      <x:c r="B59" s="34"/>
      <x:c r="C59" s="35"/>
      <x:c r="D59" s="36"/>
      <x:c r="E59" s="36"/>
      <x:c r="F59" s="37"/>
      <x:c r="G59" s="38" t="n">
        <x:f>IF(K59=0,0,IF(H59="",1,-1))</x:f>
        <x:v>0</x:v>
      </x:c>
      <x:c r="H59" s="33" t="str">
        <x:f>IF(K59=0,"",IF(A59="","Introduzca el ID de salida",IF(IF(IFERROR(OR(CODE(UPPER(LEFT(A59,1)))&lt;65,CODE(UPPER(LEFT(A59,1)))&gt;90),TRUE),TRUE,OR(NOT(ISTEXT(A59)),LEN(A59)&gt;64,LEN(A59)&lt;&gt;LEN(SUBSTITUTE(A59,"*","")),LEN(A59)&lt;&gt;LEN(SUBSTITUTE(A59,"?","")),LEN(A59)&lt;&gt;LEN(SUBSTITUTE(A59,"~","")),LEN(A59)&lt;&gt;LEN(SUBSTITUTE(A59,"=","")),LEN(A59)&lt;&gt;LEN(SUBSTITUTE(A59,"&lt;","")),LEN(A59)&lt;&gt;LEN(SUBSTITUTE(A59,"&gt;","")))),"ID: texto que empiece por A–Z, hasta 64 caracteres; sin *, ?, ~, =, &lt; ni &gt;. Ejemplo: T-001.",IF(COUNTIFS('Exits'!$A$9:$A$608,A59)&lt;&gt;1,"ID de salida duplicado",IF(B59="","Introduzca el ID de la operación principal",IF(IF(IFERROR(OR(CODE(UPPER(LEFT(B59,1)))&lt;65,CODE(UPPER(LEFT(B59,1)))&gt;90),TRUE),TRUE,OR(NOT(ISTEXT(B59)),LEN(B59)&gt;64,LEN(B59)&lt;&gt;LEN(SUBSTITUTE(B59,"*","")),LEN(B59)&lt;&gt;LEN(SUBSTITUTE(B59,"?","")),LEN(B59)&lt;&gt;LEN(SUBSTITUTE(B59,"~","")),LEN(B59)&lt;&gt;LEN(SUBSTITUTE(B59,"=","")),LEN(B59)&lt;&gt;LEN(SUBSTITUTE(B59,"&lt;","")),LEN(B59)&lt;&gt;LEN(SUBSTITUTE(B59,"&gt;","")))),"ID: texto que empiece por A–Z, hasta 64 caracteres; sin *, ?, ~, =, &lt; ni &gt;. Ejemplo: T-001.",IF(COUNTIFS('Trades'!$A$9:$A$208,B59)&lt;&gt;1,"El ID debe corresponder a una sola fila de Trades",IF(NOT(ISNUMBER(C59)),"Introduzca una fecha y hora de cierre válidas",IF(OR(C59&lt;1,C59&gt;2958465),"Introduzca una fecha y hora de cierre válidas",IF(NOT(ISNUMBER(D59)),"Indique una cantidad cerrada positiva",IF(OR(D59&lt;=0,D59&gt;1000000,ROUND(D59,8)&lt;&gt;D59),"Indique una cantidad cerrada positiva",IF(NOT(ISNUMBER(INDEX('Trades'!$D$9:$D$208,MATCH(B59,'Trades'!$A$9:$A$208,0)))),"Introduzca una fecha y hora de apertura válidas",IF(C59&lt;INDEX('Trades'!$D$9:$D$208,MATCH(B59,'Trades'!$A$9:$A$208,0)),"El cierre precede a la apertura",IF(AND(E59&lt;&gt;"",OR(NOT(ISNUMBER(E59)),E59&lt;=0)),"Indique un precio positivo o deje la celda vacía",IF(AND(F59&lt;&gt;"",NOT(ISNUMBER(F59))),"El P&amp;L bruto debe ser numérico o estar vacío",IF(AND(ISNUMBER(F59),OR(ABS(F59)&gt;1000000000,ROUND(F59,2)&lt;&gt;F59)),"Importes: hasta 2 decimales; valor absoluto de entrada ≤ 1.000.000.000.",""))))))))))))))))</x:f>
      </x:c>
      <x:c r="I59" s="29" t="str">
        <x:f>IF(ISNUMBER(D59),ROUND(D59,8),"")</x:f>
      </x:c>
      <x:c r="J59" s="29" t="n">
        <x:f>IF(ISNUMBER(F59),1,0)</x:f>
        <x:v>0</x:v>
      </x:c>
      <x:c r="K59" s="29" t="n">
        <x:f>IF(COUNTA(A59:F59)=0,0,1)</x:f>
        <x:v>0</x:v>
      </x:c>
    </x:row>
    <x:row r="60" ht="36" customHeight="1">
      <x:c r="A60" s="34"/>
      <x:c r="B60" s="34"/>
      <x:c r="C60" s="35"/>
      <x:c r="D60" s="36"/>
      <x:c r="E60" s="36"/>
      <x:c r="F60" s="37"/>
      <x:c r="G60" s="38" t="n">
        <x:f>IF(K60=0,0,IF(H60="",1,-1))</x:f>
        <x:v>0</x:v>
      </x:c>
      <x:c r="H60" s="33" t="str">
        <x:f>IF(K60=0,"",IF(A60="","Introduzca el ID de salida",IF(IF(IFERROR(OR(CODE(UPPER(LEFT(A60,1)))&lt;65,CODE(UPPER(LEFT(A60,1)))&gt;90),TRUE),TRUE,OR(NOT(ISTEXT(A60)),LEN(A60)&gt;64,LEN(A60)&lt;&gt;LEN(SUBSTITUTE(A60,"*","")),LEN(A60)&lt;&gt;LEN(SUBSTITUTE(A60,"?","")),LEN(A60)&lt;&gt;LEN(SUBSTITUTE(A60,"~","")),LEN(A60)&lt;&gt;LEN(SUBSTITUTE(A60,"=","")),LEN(A60)&lt;&gt;LEN(SUBSTITUTE(A60,"&lt;","")),LEN(A60)&lt;&gt;LEN(SUBSTITUTE(A60,"&gt;","")))),"ID: texto que empiece por A–Z, hasta 64 caracteres; sin *, ?, ~, =, &lt; ni &gt;. Ejemplo: T-001.",IF(COUNTIFS('Exits'!$A$9:$A$608,A60)&lt;&gt;1,"ID de salida duplicado",IF(B60="","Introduzca el ID de la operación principal",IF(IF(IFERROR(OR(CODE(UPPER(LEFT(B60,1)))&lt;65,CODE(UPPER(LEFT(B60,1)))&gt;90),TRUE),TRUE,OR(NOT(ISTEXT(B60)),LEN(B60)&gt;64,LEN(B60)&lt;&gt;LEN(SUBSTITUTE(B60,"*","")),LEN(B60)&lt;&gt;LEN(SUBSTITUTE(B60,"?","")),LEN(B60)&lt;&gt;LEN(SUBSTITUTE(B60,"~","")),LEN(B60)&lt;&gt;LEN(SUBSTITUTE(B60,"=","")),LEN(B60)&lt;&gt;LEN(SUBSTITUTE(B60,"&lt;","")),LEN(B60)&lt;&gt;LEN(SUBSTITUTE(B60,"&gt;","")))),"ID: texto que empiece por A–Z, hasta 64 caracteres; sin *, ?, ~, =, &lt; ni &gt;. Ejemplo: T-001.",IF(COUNTIFS('Trades'!$A$9:$A$208,B60)&lt;&gt;1,"El ID debe corresponder a una sola fila de Trades",IF(NOT(ISNUMBER(C60)),"Introduzca una fecha y hora de cierre válidas",IF(OR(C60&lt;1,C60&gt;2958465),"Introduzca una fecha y hora de cierre válidas",IF(NOT(ISNUMBER(D60)),"Indique una cantidad cerrada positiva",IF(OR(D60&lt;=0,D60&gt;1000000,ROUND(D60,8)&lt;&gt;D60),"Indique una cantidad cerrada positiva",IF(NOT(ISNUMBER(INDEX('Trades'!$D$9:$D$208,MATCH(B60,'Trades'!$A$9:$A$208,0)))),"Introduzca una fecha y hora de apertura válidas",IF(C60&lt;INDEX('Trades'!$D$9:$D$208,MATCH(B60,'Trades'!$A$9:$A$208,0)),"El cierre precede a la apertura",IF(AND(E60&lt;&gt;"",OR(NOT(ISNUMBER(E60)),E60&lt;=0)),"Indique un precio positivo o deje la celda vacía",IF(AND(F60&lt;&gt;"",NOT(ISNUMBER(F60))),"El P&amp;L bruto debe ser numérico o estar vacío",IF(AND(ISNUMBER(F60),OR(ABS(F60)&gt;1000000000,ROUND(F60,2)&lt;&gt;F60)),"Importes: hasta 2 decimales; valor absoluto de entrada ≤ 1.000.000.000.",""))))))))))))))))</x:f>
      </x:c>
      <x:c r="I60" s="29" t="str">
        <x:f>IF(ISNUMBER(D60),ROUND(D60,8),"")</x:f>
      </x:c>
      <x:c r="J60" s="29" t="n">
        <x:f>IF(ISNUMBER(F60),1,0)</x:f>
        <x:v>0</x:v>
      </x:c>
      <x:c r="K60" s="29" t="n">
        <x:f>IF(COUNTA(A60:F60)=0,0,1)</x:f>
        <x:v>0</x:v>
      </x:c>
    </x:row>
    <x:row r="61" ht="36" customHeight="1">
      <x:c r="A61" s="34"/>
      <x:c r="B61" s="34"/>
      <x:c r="C61" s="35"/>
      <x:c r="D61" s="36"/>
      <x:c r="E61" s="36"/>
      <x:c r="F61" s="37"/>
      <x:c r="G61" s="38" t="n">
        <x:f>IF(K61=0,0,IF(H61="",1,-1))</x:f>
        <x:v>0</x:v>
      </x:c>
      <x:c r="H61" s="33" t="str">
        <x:f>IF(K61=0,"",IF(A61="","Introduzca el ID de salida",IF(IF(IFERROR(OR(CODE(UPPER(LEFT(A61,1)))&lt;65,CODE(UPPER(LEFT(A61,1)))&gt;90),TRUE),TRUE,OR(NOT(ISTEXT(A61)),LEN(A61)&gt;64,LEN(A61)&lt;&gt;LEN(SUBSTITUTE(A61,"*","")),LEN(A61)&lt;&gt;LEN(SUBSTITUTE(A61,"?","")),LEN(A61)&lt;&gt;LEN(SUBSTITUTE(A61,"~","")),LEN(A61)&lt;&gt;LEN(SUBSTITUTE(A61,"=","")),LEN(A61)&lt;&gt;LEN(SUBSTITUTE(A61,"&lt;","")),LEN(A61)&lt;&gt;LEN(SUBSTITUTE(A61,"&gt;","")))),"ID: texto que empiece por A–Z, hasta 64 caracteres; sin *, ?, ~, =, &lt; ni &gt;. Ejemplo: T-001.",IF(COUNTIFS('Exits'!$A$9:$A$608,A61)&lt;&gt;1,"ID de salida duplicado",IF(B61="","Introduzca el ID de la operación principal",IF(IF(IFERROR(OR(CODE(UPPER(LEFT(B61,1)))&lt;65,CODE(UPPER(LEFT(B61,1)))&gt;90),TRUE),TRUE,OR(NOT(ISTEXT(B61)),LEN(B61)&gt;64,LEN(B61)&lt;&gt;LEN(SUBSTITUTE(B61,"*","")),LEN(B61)&lt;&gt;LEN(SUBSTITUTE(B61,"?","")),LEN(B61)&lt;&gt;LEN(SUBSTITUTE(B61,"~","")),LEN(B61)&lt;&gt;LEN(SUBSTITUTE(B61,"=","")),LEN(B61)&lt;&gt;LEN(SUBSTITUTE(B61,"&lt;","")),LEN(B61)&lt;&gt;LEN(SUBSTITUTE(B61,"&gt;","")))),"ID: texto que empiece por A–Z, hasta 64 caracteres; sin *, ?, ~, =, &lt; ni &gt;. Ejemplo: T-001.",IF(COUNTIFS('Trades'!$A$9:$A$208,B61)&lt;&gt;1,"El ID debe corresponder a una sola fila de Trades",IF(NOT(ISNUMBER(C61)),"Introduzca una fecha y hora de cierre válidas",IF(OR(C61&lt;1,C61&gt;2958465),"Introduzca una fecha y hora de cierre válidas",IF(NOT(ISNUMBER(D61)),"Indique una cantidad cerrada positiva",IF(OR(D61&lt;=0,D61&gt;1000000,ROUND(D61,8)&lt;&gt;D61),"Indique una cantidad cerrada positiva",IF(NOT(ISNUMBER(INDEX('Trades'!$D$9:$D$208,MATCH(B61,'Trades'!$A$9:$A$208,0)))),"Introduzca una fecha y hora de apertura válidas",IF(C61&lt;INDEX('Trades'!$D$9:$D$208,MATCH(B61,'Trades'!$A$9:$A$208,0)),"El cierre precede a la apertura",IF(AND(E61&lt;&gt;"",OR(NOT(ISNUMBER(E61)),E61&lt;=0)),"Indique un precio positivo o deje la celda vacía",IF(AND(F61&lt;&gt;"",NOT(ISNUMBER(F61))),"El P&amp;L bruto debe ser numérico o estar vacío",IF(AND(ISNUMBER(F61),OR(ABS(F61)&gt;1000000000,ROUND(F61,2)&lt;&gt;F61)),"Importes: hasta 2 decimales; valor absoluto de entrada ≤ 1.000.000.000.",""))))))))))))))))</x:f>
      </x:c>
      <x:c r="I61" s="29" t="str">
        <x:f>IF(ISNUMBER(D61),ROUND(D61,8),"")</x:f>
      </x:c>
      <x:c r="J61" s="29" t="n">
        <x:f>IF(ISNUMBER(F61),1,0)</x:f>
        <x:v>0</x:v>
      </x:c>
      <x:c r="K61" s="29" t="n">
        <x:f>IF(COUNTA(A61:F61)=0,0,1)</x:f>
        <x:v>0</x:v>
      </x:c>
    </x:row>
    <x:row r="62" ht="36" customHeight="1">
      <x:c r="A62" s="34"/>
      <x:c r="B62" s="34"/>
      <x:c r="C62" s="35"/>
      <x:c r="D62" s="36"/>
      <x:c r="E62" s="36"/>
      <x:c r="F62" s="37"/>
      <x:c r="G62" s="38" t="n">
        <x:f>IF(K62=0,0,IF(H62="",1,-1))</x:f>
        <x:v>0</x:v>
      </x:c>
      <x:c r="H62" s="33" t="str">
        <x:f>IF(K62=0,"",IF(A62="","Introduzca el ID de salida",IF(IF(IFERROR(OR(CODE(UPPER(LEFT(A62,1)))&lt;65,CODE(UPPER(LEFT(A62,1)))&gt;90),TRUE),TRUE,OR(NOT(ISTEXT(A62)),LEN(A62)&gt;64,LEN(A62)&lt;&gt;LEN(SUBSTITUTE(A62,"*","")),LEN(A62)&lt;&gt;LEN(SUBSTITUTE(A62,"?","")),LEN(A62)&lt;&gt;LEN(SUBSTITUTE(A62,"~","")),LEN(A62)&lt;&gt;LEN(SUBSTITUTE(A62,"=","")),LEN(A62)&lt;&gt;LEN(SUBSTITUTE(A62,"&lt;","")),LEN(A62)&lt;&gt;LEN(SUBSTITUTE(A62,"&gt;","")))),"ID: texto que empiece por A–Z, hasta 64 caracteres; sin *, ?, ~, =, &lt; ni &gt;. Ejemplo: T-001.",IF(COUNTIFS('Exits'!$A$9:$A$608,A62)&lt;&gt;1,"ID de salida duplicado",IF(B62="","Introduzca el ID de la operación principal",IF(IF(IFERROR(OR(CODE(UPPER(LEFT(B62,1)))&lt;65,CODE(UPPER(LEFT(B62,1)))&gt;90),TRUE),TRUE,OR(NOT(ISTEXT(B62)),LEN(B62)&gt;64,LEN(B62)&lt;&gt;LEN(SUBSTITUTE(B62,"*","")),LEN(B62)&lt;&gt;LEN(SUBSTITUTE(B62,"?","")),LEN(B62)&lt;&gt;LEN(SUBSTITUTE(B62,"~","")),LEN(B62)&lt;&gt;LEN(SUBSTITUTE(B62,"=","")),LEN(B62)&lt;&gt;LEN(SUBSTITUTE(B62,"&lt;","")),LEN(B62)&lt;&gt;LEN(SUBSTITUTE(B62,"&gt;","")))),"ID: texto que empiece por A–Z, hasta 64 caracteres; sin *, ?, ~, =, &lt; ni &gt;. Ejemplo: T-001.",IF(COUNTIFS('Trades'!$A$9:$A$208,B62)&lt;&gt;1,"El ID debe corresponder a una sola fila de Trades",IF(NOT(ISNUMBER(C62)),"Introduzca una fecha y hora de cierre válidas",IF(OR(C62&lt;1,C62&gt;2958465),"Introduzca una fecha y hora de cierre válidas",IF(NOT(ISNUMBER(D62)),"Indique una cantidad cerrada positiva",IF(OR(D62&lt;=0,D62&gt;1000000,ROUND(D62,8)&lt;&gt;D62),"Indique una cantidad cerrada positiva",IF(NOT(ISNUMBER(INDEX('Trades'!$D$9:$D$208,MATCH(B62,'Trades'!$A$9:$A$208,0)))),"Introduzca una fecha y hora de apertura válidas",IF(C62&lt;INDEX('Trades'!$D$9:$D$208,MATCH(B62,'Trades'!$A$9:$A$208,0)),"El cierre precede a la apertura",IF(AND(E62&lt;&gt;"",OR(NOT(ISNUMBER(E62)),E62&lt;=0)),"Indique un precio positivo o deje la celda vacía",IF(AND(F62&lt;&gt;"",NOT(ISNUMBER(F62))),"El P&amp;L bruto debe ser numérico o estar vacío",IF(AND(ISNUMBER(F62),OR(ABS(F62)&gt;1000000000,ROUND(F62,2)&lt;&gt;F62)),"Importes: hasta 2 decimales; valor absoluto de entrada ≤ 1.000.000.000.",""))))))))))))))))</x:f>
      </x:c>
      <x:c r="I62" s="29" t="str">
        <x:f>IF(ISNUMBER(D62),ROUND(D62,8),"")</x:f>
      </x:c>
      <x:c r="J62" s="29" t="n">
        <x:f>IF(ISNUMBER(F62),1,0)</x:f>
        <x:v>0</x:v>
      </x:c>
      <x:c r="K62" s="29" t="n">
        <x:f>IF(COUNTA(A62:F62)=0,0,1)</x:f>
        <x:v>0</x:v>
      </x:c>
    </x:row>
    <x:row r="63" ht="36" customHeight="1">
      <x:c r="A63" s="34"/>
      <x:c r="B63" s="34"/>
      <x:c r="C63" s="35"/>
      <x:c r="D63" s="36"/>
      <x:c r="E63" s="36"/>
      <x:c r="F63" s="37"/>
      <x:c r="G63" s="38" t="n">
        <x:f>IF(K63=0,0,IF(H63="",1,-1))</x:f>
        <x:v>0</x:v>
      </x:c>
      <x:c r="H63" s="33" t="str">
        <x:f>IF(K63=0,"",IF(A63="","Introduzca el ID de salida",IF(IF(IFERROR(OR(CODE(UPPER(LEFT(A63,1)))&lt;65,CODE(UPPER(LEFT(A63,1)))&gt;90),TRUE),TRUE,OR(NOT(ISTEXT(A63)),LEN(A63)&gt;64,LEN(A63)&lt;&gt;LEN(SUBSTITUTE(A63,"*","")),LEN(A63)&lt;&gt;LEN(SUBSTITUTE(A63,"?","")),LEN(A63)&lt;&gt;LEN(SUBSTITUTE(A63,"~","")),LEN(A63)&lt;&gt;LEN(SUBSTITUTE(A63,"=","")),LEN(A63)&lt;&gt;LEN(SUBSTITUTE(A63,"&lt;","")),LEN(A63)&lt;&gt;LEN(SUBSTITUTE(A63,"&gt;","")))),"ID: texto que empiece por A–Z, hasta 64 caracteres; sin *, ?, ~, =, &lt; ni &gt;. Ejemplo: T-001.",IF(COUNTIFS('Exits'!$A$9:$A$608,A63)&lt;&gt;1,"ID de salida duplicado",IF(B63="","Introduzca el ID de la operación principal",IF(IF(IFERROR(OR(CODE(UPPER(LEFT(B63,1)))&lt;65,CODE(UPPER(LEFT(B63,1)))&gt;90),TRUE),TRUE,OR(NOT(ISTEXT(B63)),LEN(B63)&gt;64,LEN(B63)&lt;&gt;LEN(SUBSTITUTE(B63,"*","")),LEN(B63)&lt;&gt;LEN(SUBSTITUTE(B63,"?","")),LEN(B63)&lt;&gt;LEN(SUBSTITUTE(B63,"~","")),LEN(B63)&lt;&gt;LEN(SUBSTITUTE(B63,"=","")),LEN(B63)&lt;&gt;LEN(SUBSTITUTE(B63,"&lt;","")),LEN(B63)&lt;&gt;LEN(SUBSTITUTE(B63,"&gt;","")))),"ID: texto que empiece por A–Z, hasta 64 caracteres; sin *, ?, ~, =, &lt; ni &gt;. Ejemplo: T-001.",IF(COUNTIFS('Trades'!$A$9:$A$208,B63)&lt;&gt;1,"El ID debe corresponder a una sola fila de Trades",IF(NOT(ISNUMBER(C63)),"Introduzca una fecha y hora de cierre válidas",IF(OR(C63&lt;1,C63&gt;2958465),"Introduzca una fecha y hora de cierre válidas",IF(NOT(ISNUMBER(D63)),"Indique una cantidad cerrada positiva",IF(OR(D63&lt;=0,D63&gt;1000000,ROUND(D63,8)&lt;&gt;D63),"Indique una cantidad cerrada positiva",IF(NOT(ISNUMBER(INDEX('Trades'!$D$9:$D$208,MATCH(B63,'Trades'!$A$9:$A$208,0)))),"Introduzca una fecha y hora de apertura válidas",IF(C63&lt;INDEX('Trades'!$D$9:$D$208,MATCH(B63,'Trades'!$A$9:$A$208,0)),"El cierre precede a la apertura",IF(AND(E63&lt;&gt;"",OR(NOT(ISNUMBER(E63)),E63&lt;=0)),"Indique un precio positivo o deje la celda vacía",IF(AND(F63&lt;&gt;"",NOT(ISNUMBER(F63))),"El P&amp;L bruto debe ser numérico o estar vacío",IF(AND(ISNUMBER(F63),OR(ABS(F63)&gt;1000000000,ROUND(F63,2)&lt;&gt;F63)),"Importes: hasta 2 decimales; valor absoluto de entrada ≤ 1.000.000.000.",""))))))))))))))))</x:f>
      </x:c>
      <x:c r="I63" s="29" t="str">
        <x:f>IF(ISNUMBER(D63),ROUND(D63,8),"")</x:f>
      </x:c>
      <x:c r="J63" s="29" t="n">
        <x:f>IF(ISNUMBER(F63),1,0)</x:f>
        <x:v>0</x:v>
      </x:c>
      <x:c r="K63" s="29" t="n">
        <x:f>IF(COUNTA(A63:F63)=0,0,1)</x:f>
        <x:v>0</x:v>
      </x:c>
    </x:row>
    <x:row r="64" ht="36" customHeight="1">
      <x:c r="A64" s="34"/>
      <x:c r="B64" s="34"/>
      <x:c r="C64" s="35"/>
      <x:c r="D64" s="36"/>
      <x:c r="E64" s="36"/>
      <x:c r="F64" s="37"/>
      <x:c r="G64" s="38" t="n">
        <x:f>IF(K64=0,0,IF(H64="",1,-1))</x:f>
        <x:v>0</x:v>
      </x:c>
      <x:c r="H64" s="33" t="str">
        <x:f>IF(K64=0,"",IF(A64="","Introduzca el ID de salida",IF(IF(IFERROR(OR(CODE(UPPER(LEFT(A64,1)))&lt;65,CODE(UPPER(LEFT(A64,1)))&gt;90),TRUE),TRUE,OR(NOT(ISTEXT(A64)),LEN(A64)&gt;64,LEN(A64)&lt;&gt;LEN(SUBSTITUTE(A64,"*","")),LEN(A64)&lt;&gt;LEN(SUBSTITUTE(A64,"?","")),LEN(A64)&lt;&gt;LEN(SUBSTITUTE(A64,"~","")),LEN(A64)&lt;&gt;LEN(SUBSTITUTE(A64,"=","")),LEN(A64)&lt;&gt;LEN(SUBSTITUTE(A64,"&lt;","")),LEN(A64)&lt;&gt;LEN(SUBSTITUTE(A64,"&gt;","")))),"ID: texto que empiece por A–Z, hasta 64 caracteres; sin *, ?, ~, =, &lt; ni &gt;. Ejemplo: T-001.",IF(COUNTIFS('Exits'!$A$9:$A$608,A64)&lt;&gt;1,"ID de salida duplicado",IF(B64="","Introduzca el ID de la operación principal",IF(IF(IFERROR(OR(CODE(UPPER(LEFT(B64,1)))&lt;65,CODE(UPPER(LEFT(B64,1)))&gt;90),TRUE),TRUE,OR(NOT(ISTEXT(B64)),LEN(B64)&gt;64,LEN(B64)&lt;&gt;LEN(SUBSTITUTE(B64,"*","")),LEN(B64)&lt;&gt;LEN(SUBSTITUTE(B64,"?","")),LEN(B64)&lt;&gt;LEN(SUBSTITUTE(B64,"~","")),LEN(B64)&lt;&gt;LEN(SUBSTITUTE(B64,"=","")),LEN(B64)&lt;&gt;LEN(SUBSTITUTE(B64,"&lt;","")),LEN(B64)&lt;&gt;LEN(SUBSTITUTE(B64,"&gt;","")))),"ID: texto que empiece por A–Z, hasta 64 caracteres; sin *, ?, ~, =, &lt; ni &gt;. Ejemplo: T-001.",IF(COUNTIFS('Trades'!$A$9:$A$208,B64)&lt;&gt;1,"El ID debe corresponder a una sola fila de Trades",IF(NOT(ISNUMBER(C64)),"Introduzca una fecha y hora de cierre válidas",IF(OR(C64&lt;1,C64&gt;2958465),"Introduzca una fecha y hora de cierre válidas",IF(NOT(ISNUMBER(D64)),"Indique una cantidad cerrada positiva",IF(OR(D64&lt;=0,D64&gt;1000000,ROUND(D64,8)&lt;&gt;D64),"Indique una cantidad cerrada positiva",IF(NOT(ISNUMBER(INDEX('Trades'!$D$9:$D$208,MATCH(B64,'Trades'!$A$9:$A$208,0)))),"Introduzca una fecha y hora de apertura válidas",IF(C64&lt;INDEX('Trades'!$D$9:$D$208,MATCH(B64,'Trades'!$A$9:$A$208,0)),"El cierre precede a la apertura",IF(AND(E64&lt;&gt;"",OR(NOT(ISNUMBER(E64)),E64&lt;=0)),"Indique un precio positivo o deje la celda vacía",IF(AND(F64&lt;&gt;"",NOT(ISNUMBER(F64))),"El P&amp;L bruto debe ser numérico o estar vacío",IF(AND(ISNUMBER(F64),OR(ABS(F64)&gt;1000000000,ROUND(F64,2)&lt;&gt;F64)),"Importes: hasta 2 decimales; valor absoluto de entrada ≤ 1.000.000.000.",""))))))))))))))))</x:f>
      </x:c>
      <x:c r="I64" s="29" t="str">
        <x:f>IF(ISNUMBER(D64),ROUND(D64,8),"")</x:f>
      </x:c>
      <x:c r="J64" s="29" t="n">
        <x:f>IF(ISNUMBER(F64),1,0)</x:f>
        <x:v>0</x:v>
      </x:c>
      <x:c r="K64" s="29" t="n">
        <x:f>IF(COUNTA(A64:F64)=0,0,1)</x:f>
        <x:v>0</x:v>
      </x:c>
    </x:row>
    <x:row r="65" ht="36" customHeight="1">
      <x:c r="A65" s="34"/>
      <x:c r="B65" s="34"/>
      <x:c r="C65" s="35"/>
      <x:c r="D65" s="36"/>
      <x:c r="E65" s="36"/>
      <x:c r="F65" s="37"/>
      <x:c r="G65" s="38" t="n">
        <x:f>IF(K65=0,0,IF(H65="",1,-1))</x:f>
        <x:v>0</x:v>
      </x:c>
      <x:c r="H65" s="33" t="str">
        <x:f>IF(K65=0,"",IF(A65="","Introduzca el ID de salida",IF(IF(IFERROR(OR(CODE(UPPER(LEFT(A65,1)))&lt;65,CODE(UPPER(LEFT(A65,1)))&gt;90),TRUE),TRUE,OR(NOT(ISTEXT(A65)),LEN(A65)&gt;64,LEN(A65)&lt;&gt;LEN(SUBSTITUTE(A65,"*","")),LEN(A65)&lt;&gt;LEN(SUBSTITUTE(A65,"?","")),LEN(A65)&lt;&gt;LEN(SUBSTITUTE(A65,"~","")),LEN(A65)&lt;&gt;LEN(SUBSTITUTE(A65,"=","")),LEN(A65)&lt;&gt;LEN(SUBSTITUTE(A65,"&lt;","")),LEN(A65)&lt;&gt;LEN(SUBSTITUTE(A65,"&gt;","")))),"ID: texto que empiece por A–Z, hasta 64 caracteres; sin *, ?, ~, =, &lt; ni &gt;. Ejemplo: T-001.",IF(COUNTIFS('Exits'!$A$9:$A$608,A65)&lt;&gt;1,"ID de salida duplicado",IF(B65="","Introduzca el ID de la operación principal",IF(IF(IFERROR(OR(CODE(UPPER(LEFT(B65,1)))&lt;65,CODE(UPPER(LEFT(B65,1)))&gt;90),TRUE),TRUE,OR(NOT(ISTEXT(B65)),LEN(B65)&gt;64,LEN(B65)&lt;&gt;LEN(SUBSTITUTE(B65,"*","")),LEN(B65)&lt;&gt;LEN(SUBSTITUTE(B65,"?","")),LEN(B65)&lt;&gt;LEN(SUBSTITUTE(B65,"~","")),LEN(B65)&lt;&gt;LEN(SUBSTITUTE(B65,"=","")),LEN(B65)&lt;&gt;LEN(SUBSTITUTE(B65,"&lt;","")),LEN(B65)&lt;&gt;LEN(SUBSTITUTE(B65,"&gt;","")))),"ID: texto que empiece por A–Z, hasta 64 caracteres; sin *, ?, ~, =, &lt; ni &gt;. Ejemplo: T-001.",IF(COUNTIFS('Trades'!$A$9:$A$208,B65)&lt;&gt;1,"El ID debe corresponder a una sola fila de Trades",IF(NOT(ISNUMBER(C65)),"Introduzca una fecha y hora de cierre válidas",IF(OR(C65&lt;1,C65&gt;2958465),"Introduzca una fecha y hora de cierre válidas",IF(NOT(ISNUMBER(D65)),"Indique una cantidad cerrada positiva",IF(OR(D65&lt;=0,D65&gt;1000000,ROUND(D65,8)&lt;&gt;D65),"Indique una cantidad cerrada positiva",IF(NOT(ISNUMBER(INDEX('Trades'!$D$9:$D$208,MATCH(B65,'Trades'!$A$9:$A$208,0)))),"Introduzca una fecha y hora de apertura válidas",IF(C65&lt;INDEX('Trades'!$D$9:$D$208,MATCH(B65,'Trades'!$A$9:$A$208,0)),"El cierre precede a la apertura",IF(AND(E65&lt;&gt;"",OR(NOT(ISNUMBER(E65)),E65&lt;=0)),"Indique un precio positivo o deje la celda vacía",IF(AND(F65&lt;&gt;"",NOT(ISNUMBER(F65))),"El P&amp;L bruto debe ser numérico o estar vacío",IF(AND(ISNUMBER(F65),OR(ABS(F65)&gt;1000000000,ROUND(F65,2)&lt;&gt;F65)),"Importes: hasta 2 decimales; valor absoluto de entrada ≤ 1.000.000.000.",""))))))))))))))))</x:f>
      </x:c>
      <x:c r="I65" s="29" t="str">
        <x:f>IF(ISNUMBER(D65),ROUND(D65,8),"")</x:f>
      </x:c>
      <x:c r="J65" s="29" t="n">
        <x:f>IF(ISNUMBER(F65),1,0)</x:f>
        <x:v>0</x:v>
      </x:c>
      <x:c r="K65" s="29" t="n">
        <x:f>IF(COUNTA(A65:F65)=0,0,1)</x:f>
        <x:v>0</x:v>
      </x:c>
    </x:row>
    <x:row r="66" ht="36" customHeight="1">
      <x:c r="A66" s="34"/>
      <x:c r="B66" s="34"/>
      <x:c r="C66" s="35"/>
      <x:c r="D66" s="36"/>
      <x:c r="E66" s="36"/>
      <x:c r="F66" s="37"/>
      <x:c r="G66" s="38" t="n">
        <x:f>IF(K66=0,0,IF(H66="",1,-1))</x:f>
        <x:v>0</x:v>
      </x:c>
      <x:c r="H66" s="33" t="str">
        <x:f>IF(K66=0,"",IF(A66="","Introduzca el ID de salida",IF(IF(IFERROR(OR(CODE(UPPER(LEFT(A66,1)))&lt;65,CODE(UPPER(LEFT(A66,1)))&gt;90),TRUE),TRUE,OR(NOT(ISTEXT(A66)),LEN(A66)&gt;64,LEN(A66)&lt;&gt;LEN(SUBSTITUTE(A66,"*","")),LEN(A66)&lt;&gt;LEN(SUBSTITUTE(A66,"?","")),LEN(A66)&lt;&gt;LEN(SUBSTITUTE(A66,"~","")),LEN(A66)&lt;&gt;LEN(SUBSTITUTE(A66,"=","")),LEN(A66)&lt;&gt;LEN(SUBSTITUTE(A66,"&lt;","")),LEN(A66)&lt;&gt;LEN(SUBSTITUTE(A66,"&gt;","")))),"ID: texto que empiece por A–Z, hasta 64 caracteres; sin *, ?, ~, =, &lt; ni &gt;. Ejemplo: T-001.",IF(COUNTIFS('Exits'!$A$9:$A$608,A66)&lt;&gt;1,"ID de salida duplicado",IF(B66="","Introduzca el ID de la operación principal",IF(IF(IFERROR(OR(CODE(UPPER(LEFT(B66,1)))&lt;65,CODE(UPPER(LEFT(B66,1)))&gt;90),TRUE),TRUE,OR(NOT(ISTEXT(B66)),LEN(B66)&gt;64,LEN(B66)&lt;&gt;LEN(SUBSTITUTE(B66,"*","")),LEN(B66)&lt;&gt;LEN(SUBSTITUTE(B66,"?","")),LEN(B66)&lt;&gt;LEN(SUBSTITUTE(B66,"~","")),LEN(B66)&lt;&gt;LEN(SUBSTITUTE(B66,"=","")),LEN(B66)&lt;&gt;LEN(SUBSTITUTE(B66,"&lt;","")),LEN(B66)&lt;&gt;LEN(SUBSTITUTE(B66,"&gt;","")))),"ID: texto que empiece por A–Z, hasta 64 caracteres; sin *, ?, ~, =, &lt; ni &gt;. Ejemplo: T-001.",IF(COUNTIFS('Trades'!$A$9:$A$208,B66)&lt;&gt;1,"El ID debe corresponder a una sola fila de Trades",IF(NOT(ISNUMBER(C66)),"Introduzca una fecha y hora de cierre válidas",IF(OR(C66&lt;1,C66&gt;2958465),"Introduzca una fecha y hora de cierre válidas",IF(NOT(ISNUMBER(D66)),"Indique una cantidad cerrada positiva",IF(OR(D66&lt;=0,D66&gt;1000000,ROUND(D66,8)&lt;&gt;D66),"Indique una cantidad cerrada positiva",IF(NOT(ISNUMBER(INDEX('Trades'!$D$9:$D$208,MATCH(B66,'Trades'!$A$9:$A$208,0)))),"Introduzca una fecha y hora de apertura válidas",IF(C66&lt;INDEX('Trades'!$D$9:$D$208,MATCH(B66,'Trades'!$A$9:$A$208,0)),"El cierre precede a la apertura",IF(AND(E66&lt;&gt;"",OR(NOT(ISNUMBER(E66)),E66&lt;=0)),"Indique un precio positivo o deje la celda vacía",IF(AND(F66&lt;&gt;"",NOT(ISNUMBER(F66))),"El P&amp;L bruto debe ser numérico o estar vacío",IF(AND(ISNUMBER(F66),OR(ABS(F66)&gt;1000000000,ROUND(F66,2)&lt;&gt;F66)),"Importes: hasta 2 decimales; valor absoluto de entrada ≤ 1.000.000.000.",""))))))))))))))))</x:f>
      </x:c>
      <x:c r="I66" s="29" t="str">
        <x:f>IF(ISNUMBER(D66),ROUND(D66,8),"")</x:f>
      </x:c>
      <x:c r="J66" s="29" t="n">
        <x:f>IF(ISNUMBER(F66),1,0)</x:f>
        <x:v>0</x:v>
      </x:c>
      <x:c r="K66" s="29" t="n">
        <x:f>IF(COUNTA(A66:F66)=0,0,1)</x:f>
        <x:v>0</x:v>
      </x:c>
    </x:row>
    <x:row r="67" ht="36" customHeight="1">
      <x:c r="A67" s="34"/>
      <x:c r="B67" s="34"/>
      <x:c r="C67" s="35"/>
      <x:c r="D67" s="36"/>
      <x:c r="E67" s="36"/>
      <x:c r="F67" s="37"/>
      <x:c r="G67" s="38" t="n">
        <x:f>IF(K67=0,0,IF(H67="",1,-1))</x:f>
        <x:v>0</x:v>
      </x:c>
      <x:c r="H67" s="33" t="str">
        <x:f>IF(K67=0,"",IF(A67="","Introduzca el ID de salida",IF(IF(IFERROR(OR(CODE(UPPER(LEFT(A67,1)))&lt;65,CODE(UPPER(LEFT(A67,1)))&gt;90),TRUE),TRUE,OR(NOT(ISTEXT(A67)),LEN(A67)&gt;64,LEN(A67)&lt;&gt;LEN(SUBSTITUTE(A67,"*","")),LEN(A67)&lt;&gt;LEN(SUBSTITUTE(A67,"?","")),LEN(A67)&lt;&gt;LEN(SUBSTITUTE(A67,"~","")),LEN(A67)&lt;&gt;LEN(SUBSTITUTE(A67,"=","")),LEN(A67)&lt;&gt;LEN(SUBSTITUTE(A67,"&lt;","")),LEN(A67)&lt;&gt;LEN(SUBSTITUTE(A67,"&gt;","")))),"ID: texto que empiece por A–Z, hasta 64 caracteres; sin *, ?, ~, =, &lt; ni &gt;. Ejemplo: T-001.",IF(COUNTIFS('Exits'!$A$9:$A$608,A67)&lt;&gt;1,"ID de salida duplicado",IF(B67="","Introduzca el ID de la operación principal",IF(IF(IFERROR(OR(CODE(UPPER(LEFT(B67,1)))&lt;65,CODE(UPPER(LEFT(B67,1)))&gt;90),TRUE),TRUE,OR(NOT(ISTEXT(B67)),LEN(B67)&gt;64,LEN(B67)&lt;&gt;LEN(SUBSTITUTE(B67,"*","")),LEN(B67)&lt;&gt;LEN(SUBSTITUTE(B67,"?","")),LEN(B67)&lt;&gt;LEN(SUBSTITUTE(B67,"~","")),LEN(B67)&lt;&gt;LEN(SUBSTITUTE(B67,"=","")),LEN(B67)&lt;&gt;LEN(SUBSTITUTE(B67,"&lt;","")),LEN(B67)&lt;&gt;LEN(SUBSTITUTE(B67,"&gt;","")))),"ID: texto que empiece por A–Z, hasta 64 caracteres; sin *, ?, ~, =, &lt; ni &gt;. Ejemplo: T-001.",IF(COUNTIFS('Trades'!$A$9:$A$208,B67)&lt;&gt;1,"El ID debe corresponder a una sola fila de Trades",IF(NOT(ISNUMBER(C67)),"Introduzca una fecha y hora de cierre válidas",IF(OR(C67&lt;1,C67&gt;2958465),"Introduzca una fecha y hora de cierre válidas",IF(NOT(ISNUMBER(D67)),"Indique una cantidad cerrada positiva",IF(OR(D67&lt;=0,D67&gt;1000000,ROUND(D67,8)&lt;&gt;D67),"Indique una cantidad cerrada positiva",IF(NOT(ISNUMBER(INDEX('Trades'!$D$9:$D$208,MATCH(B67,'Trades'!$A$9:$A$208,0)))),"Introduzca una fecha y hora de apertura válidas",IF(C67&lt;INDEX('Trades'!$D$9:$D$208,MATCH(B67,'Trades'!$A$9:$A$208,0)),"El cierre precede a la apertura",IF(AND(E67&lt;&gt;"",OR(NOT(ISNUMBER(E67)),E67&lt;=0)),"Indique un precio positivo o deje la celda vacía",IF(AND(F67&lt;&gt;"",NOT(ISNUMBER(F67))),"El P&amp;L bruto debe ser numérico o estar vacío",IF(AND(ISNUMBER(F67),OR(ABS(F67)&gt;1000000000,ROUND(F67,2)&lt;&gt;F67)),"Importes: hasta 2 decimales; valor absoluto de entrada ≤ 1.000.000.000.",""))))))))))))))))</x:f>
      </x:c>
      <x:c r="I67" s="29" t="str">
        <x:f>IF(ISNUMBER(D67),ROUND(D67,8),"")</x:f>
      </x:c>
      <x:c r="J67" s="29" t="n">
        <x:f>IF(ISNUMBER(F67),1,0)</x:f>
        <x:v>0</x:v>
      </x:c>
      <x:c r="K67" s="29" t="n">
        <x:f>IF(COUNTA(A67:F67)=0,0,1)</x:f>
        <x:v>0</x:v>
      </x:c>
    </x:row>
    <x:row r="68" ht="36" customHeight="1">
      <x:c r="A68" s="34"/>
      <x:c r="B68" s="34"/>
      <x:c r="C68" s="35"/>
      <x:c r="D68" s="36"/>
      <x:c r="E68" s="36"/>
      <x:c r="F68" s="37"/>
      <x:c r="G68" s="38" t="n">
        <x:f>IF(K68=0,0,IF(H68="",1,-1))</x:f>
        <x:v>0</x:v>
      </x:c>
      <x:c r="H68" s="33" t="str">
        <x:f>IF(K68=0,"",IF(A68="","Introduzca el ID de salida",IF(IF(IFERROR(OR(CODE(UPPER(LEFT(A68,1)))&lt;65,CODE(UPPER(LEFT(A68,1)))&gt;90),TRUE),TRUE,OR(NOT(ISTEXT(A68)),LEN(A68)&gt;64,LEN(A68)&lt;&gt;LEN(SUBSTITUTE(A68,"*","")),LEN(A68)&lt;&gt;LEN(SUBSTITUTE(A68,"?","")),LEN(A68)&lt;&gt;LEN(SUBSTITUTE(A68,"~","")),LEN(A68)&lt;&gt;LEN(SUBSTITUTE(A68,"=","")),LEN(A68)&lt;&gt;LEN(SUBSTITUTE(A68,"&lt;","")),LEN(A68)&lt;&gt;LEN(SUBSTITUTE(A68,"&gt;","")))),"ID: texto que empiece por A–Z, hasta 64 caracteres; sin *, ?, ~, =, &lt; ni &gt;. Ejemplo: T-001.",IF(COUNTIFS('Exits'!$A$9:$A$608,A68)&lt;&gt;1,"ID de salida duplicado",IF(B68="","Introduzca el ID de la operación principal",IF(IF(IFERROR(OR(CODE(UPPER(LEFT(B68,1)))&lt;65,CODE(UPPER(LEFT(B68,1)))&gt;90),TRUE),TRUE,OR(NOT(ISTEXT(B68)),LEN(B68)&gt;64,LEN(B68)&lt;&gt;LEN(SUBSTITUTE(B68,"*","")),LEN(B68)&lt;&gt;LEN(SUBSTITUTE(B68,"?","")),LEN(B68)&lt;&gt;LEN(SUBSTITUTE(B68,"~","")),LEN(B68)&lt;&gt;LEN(SUBSTITUTE(B68,"=","")),LEN(B68)&lt;&gt;LEN(SUBSTITUTE(B68,"&lt;","")),LEN(B68)&lt;&gt;LEN(SUBSTITUTE(B68,"&gt;","")))),"ID: texto que empiece por A–Z, hasta 64 caracteres; sin *, ?, ~, =, &lt; ni &gt;. Ejemplo: T-001.",IF(COUNTIFS('Trades'!$A$9:$A$208,B68)&lt;&gt;1,"El ID debe corresponder a una sola fila de Trades",IF(NOT(ISNUMBER(C68)),"Introduzca una fecha y hora de cierre válidas",IF(OR(C68&lt;1,C68&gt;2958465),"Introduzca una fecha y hora de cierre válidas",IF(NOT(ISNUMBER(D68)),"Indique una cantidad cerrada positiva",IF(OR(D68&lt;=0,D68&gt;1000000,ROUND(D68,8)&lt;&gt;D68),"Indique una cantidad cerrada positiva",IF(NOT(ISNUMBER(INDEX('Trades'!$D$9:$D$208,MATCH(B68,'Trades'!$A$9:$A$208,0)))),"Introduzca una fecha y hora de apertura válidas",IF(C68&lt;INDEX('Trades'!$D$9:$D$208,MATCH(B68,'Trades'!$A$9:$A$208,0)),"El cierre precede a la apertura",IF(AND(E68&lt;&gt;"",OR(NOT(ISNUMBER(E68)),E68&lt;=0)),"Indique un precio positivo o deje la celda vacía",IF(AND(F68&lt;&gt;"",NOT(ISNUMBER(F68))),"El P&amp;L bruto debe ser numérico o estar vacío",IF(AND(ISNUMBER(F68),OR(ABS(F68)&gt;1000000000,ROUND(F68,2)&lt;&gt;F68)),"Importes: hasta 2 decimales; valor absoluto de entrada ≤ 1.000.000.000.",""))))))))))))))))</x:f>
      </x:c>
      <x:c r="I68" s="29" t="str">
        <x:f>IF(ISNUMBER(D68),ROUND(D68,8),"")</x:f>
      </x:c>
      <x:c r="J68" s="29" t="n">
        <x:f>IF(ISNUMBER(F68),1,0)</x:f>
        <x:v>0</x:v>
      </x:c>
      <x:c r="K68" s="29" t="n">
        <x:f>IF(COUNTA(A68:F68)=0,0,1)</x:f>
        <x:v>0</x:v>
      </x:c>
    </x:row>
    <x:row r="69" ht="36" customHeight="1">
      <x:c r="A69" s="34"/>
      <x:c r="B69" s="34"/>
      <x:c r="C69" s="35"/>
      <x:c r="D69" s="36"/>
      <x:c r="E69" s="36"/>
      <x:c r="F69" s="37"/>
      <x:c r="G69" s="38" t="n">
        <x:f>IF(K69=0,0,IF(H69="",1,-1))</x:f>
        <x:v>0</x:v>
      </x:c>
      <x:c r="H69" s="33" t="str">
        <x:f>IF(K69=0,"",IF(A69="","Introduzca el ID de salida",IF(IF(IFERROR(OR(CODE(UPPER(LEFT(A69,1)))&lt;65,CODE(UPPER(LEFT(A69,1)))&gt;90),TRUE),TRUE,OR(NOT(ISTEXT(A69)),LEN(A69)&gt;64,LEN(A69)&lt;&gt;LEN(SUBSTITUTE(A69,"*","")),LEN(A69)&lt;&gt;LEN(SUBSTITUTE(A69,"?","")),LEN(A69)&lt;&gt;LEN(SUBSTITUTE(A69,"~","")),LEN(A69)&lt;&gt;LEN(SUBSTITUTE(A69,"=","")),LEN(A69)&lt;&gt;LEN(SUBSTITUTE(A69,"&lt;","")),LEN(A69)&lt;&gt;LEN(SUBSTITUTE(A69,"&gt;","")))),"ID: texto que empiece por A–Z, hasta 64 caracteres; sin *, ?, ~, =, &lt; ni &gt;. Ejemplo: T-001.",IF(COUNTIFS('Exits'!$A$9:$A$608,A69)&lt;&gt;1,"ID de salida duplicado",IF(B69="","Introduzca el ID de la operación principal",IF(IF(IFERROR(OR(CODE(UPPER(LEFT(B69,1)))&lt;65,CODE(UPPER(LEFT(B69,1)))&gt;90),TRUE),TRUE,OR(NOT(ISTEXT(B69)),LEN(B69)&gt;64,LEN(B69)&lt;&gt;LEN(SUBSTITUTE(B69,"*","")),LEN(B69)&lt;&gt;LEN(SUBSTITUTE(B69,"?","")),LEN(B69)&lt;&gt;LEN(SUBSTITUTE(B69,"~","")),LEN(B69)&lt;&gt;LEN(SUBSTITUTE(B69,"=","")),LEN(B69)&lt;&gt;LEN(SUBSTITUTE(B69,"&lt;","")),LEN(B69)&lt;&gt;LEN(SUBSTITUTE(B69,"&gt;","")))),"ID: texto que empiece por A–Z, hasta 64 caracteres; sin *, ?, ~, =, &lt; ni &gt;. Ejemplo: T-001.",IF(COUNTIFS('Trades'!$A$9:$A$208,B69)&lt;&gt;1,"El ID debe corresponder a una sola fila de Trades",IF(NOT(ISNUMBER(C69)),"Introduzca una fecha y hora de cierre válidas",IF(OR(C69&lt;1,C69&gt;2958465),"Introduzca una fecha y hora de cierre válidas",IF(NOT(ISNUMBER(D69)),"Indique una cantidad cerrada positiva",IF(OR(D69&lt;=0,D69&gt;1000000,ROUND(D69,8)&lt;&gt;D69),"Indique una cantidad cerrada positiva",IF(NOT(ISNUMBER(INDEX('Trades'!$D$9:$D$208,MATCH(B69,'Trades'!$A$9:$A$208,0)))),"Introduzca una fecha y hora de apertura válidas",IF(C69&lt;INDEX('Trades'!$D$9:$D$208,MATCH(B69,'Trades'!$A$9:$A$208,0)),"El cierre precede a la apertura",IF(AND(E69&lt;&gt;"",OR(NOT(ISNUMBER(E69)),E69&lt;=0)),"Indique un precio positivo o deje la celda vacía",IF(AND(F69&lt;&gt;"",NOT(ISNUMBER(F69))),"El P&amp;L bruto debe ser numérico o estar vacío",IF(AND(ISNUMBER(F69),OR(ABS(F69)&gt;1000000000,ROUND(F69,2)&lt;&gt;F69)),"Importes: hasta 2 decimales; valor absoluto de entrada ≤ 1.000.000.000.",""))))))))))))))))</x:f>
      </x:c>
      <x:c r="I69" s="29" t="str">
        <x:f>IF(ISNUMBER(D69),ROUND(D69,8),"")</x:f>
      </x:c>
      <x:c r="J69" s="29" t="n">
        <x:f>IF(ISNUMBER(F69),1,0)</x:f>
        <x:v>0</x:v>
      </x:c>
      <x:c r="K69" s="29" t="n">
        <x:f>IF(COUNTA(A69:F69)=0,0,1)</x:f>
        <x:v>0</x:v>
      </x:c>
    </x:row>
    <x:row r="70" ht="36" customHeight="1">
      <x:c r="A70" s="34"/>
      <x:c r="B70" s="34"/>
      <x:c r="C70" s="35"/>
      <x:c r="D70" s="36"/>
      <x:c r="E70" s="36"/>
      <x:c r="F70" s="37"/>
      <x:c r="G70" s="38" t="n">
        <x:f>IF(K70=0,0,IF(H70="",1,-1))</x:f>
        <x:v>0</x:v>
      </x:c>
      <x:c r="H70" s="33" t="str">
        <x:f>IF(K70=0,"",IF(A70="","Introduzca el ID de salida",IF(IF(IFERROR(OR(CODE(UPPER(LEFT(A70,1)))&lt;65,CODE(UPPER(LEFT(A70,1)))&gt;90),TRUE),TRUE,OR(NOT(ISTEXT(A70)),LEN(A70)&gt;64,LEN(A70)&lt;&gt;LEN(SUBSTITUTE(A70,"*","")),LEN(A70)&lt;&gt;LEN(SUBSTITUTE(A70,"?","")),LEN(A70)&lt;&gt;LEN(SUBSTITUTE(A70,"~","")),LEN(A70)&lt;&gt;LEN(SUBSTITUTE(A70,"=","")),LEN(A70)&lt;&gt;LEN(SUBSTITUTE(A70,"&lt;","")),LEN(A70)&lt;&gt;LEN(SUBSTITUTE(A70,"&gt;","")))),"ID: texto que empiece por A–Z, hasta 64 caracteres; sin *, ?, ~, =, &lt; ni &gt;. Ejemplo: T-001.",IF(COUNTIFS('Exits'!$A$9:$A$608,A70)&lt;&gt;1,"ID de salida duplicado",IF(B70="","Introduzca el ID de la operación principal",IF(IF(IFERROR(OR(CODE(UPPER(LEFT(B70,1)))&lt;65,CODE(UPPER(LEFT(B70,1)))&gt;90),TRUE),TRUE,OR(NOT(ISTEXT(B70)),LEN(B70)&gt;64,LEN(B70)&lt;&gt;LEN(SUBSTITUTE(B70,"*","")),LEN(B70)&lt;&gt;LEN(SUBSTITUTE(B70,"?","")),LEN(B70)&lt;&gt;LEN(SUBSTITUTE(B70,"~","")),LEN(B70)&lt;&gt;LEN(SUBSTITUTE(B70,"=","")),LEN(B70)&lt;&gt;LEN(SUBSTITUTE(B70,"&lt;","")),LEN(B70)&lt;&gt;LEN(SUBSTITUTE(B70,"&gt;","")))),"ID: texto que empiece por A–Z, hasta 64 caracteres; sin *, ?, ~, =, &lt; ni &gt;. Ejemplo: T-001.",IF(COUNTIFS('Trades'!$A$9:$A$208,B70)&lt;&gt;1,"El ID debe corresponder a una sola fila de Trades",IF(NOT(ISNUMBER(C70)),"Introduzca una fecha y hora de cierre válidas",IF(OR(C70&lt;1,C70&gt;2958465),"Introduzca una fecha y hora de cierre válidas",IF(NOT(ISNUMBER(D70)),"Indique una cantidad cerrada positiva",IF(OR(D70&lt;=0,D70&gt;1000000,ROUND(D70,8)&lt;&gt;D70),"Indique una cantidad cerrada positiva",IF(NOT(ISNUMBER(INDEX('Trades'!$D$9:$D$208,MATCH(B70,'Trades'!$A$9:$A$208,0)))),"Introduzca una fecha y hora de apertura válidas",IF(C70&lt;INDEX('Trades'!$D$9:$D$208,MATCH(B70,'Trades'!$A$9:$A$208,0)),"El cierre precede a la apertura",IF(AND(E70&lt;&gt;"",OR(NOT(ISNUMBER(E70)),E70&lt;=0)),"Indique un precio positivo o deje la celda vacía",IF(AND(F70&lt;&gt;"",NOT(ISNUMBER(F70))),"El P&amp;L bruto debe ser numérico o estar vacío",IF(AND(ISNUMBER(F70),OR(ABS(F70)&gt;1000000000,ROUND(F70,2)&lt;&gt;F70)),"Importes: hasta 2 decimales; valor absoluto de entrada ≤ 1.000.000.000.",""))))))))))))))))</x:f>
      </x:c>
      <x:c r="I70" s="29" t="str">
        <x:f>IF(ISNUMBER(D70),ROUND(D70,8),"")</x:f>
      </x:c>
      <x:c r="J70" s="29" t="n">
        <x:f>IF(ISNUMBER(F70),1,0)</x:f>
        <x:v>0</x:v>
      </x:c>
      <x:c r="K70" s="29" t="n">
        <x:f>IF(COUNTA(A70:F70)=0,0,1)</x:f>
        <x:v>0</x:v>
      </x:c>
    </x:row>
    <x:row r="71" ht="36" customHeight="1">
      <x:c r="A71" s="34"/>
      <x:c r="B71" s="34"/>
      <x:c r="C71" s="35"/>
      <x:c r="D71" s="36"/>
      <x:c r="E71" s="36"/>
      <x:c r="F71" s="37"/>
      <x:c r="G71" s="38" t="n">
        <x:f>IF(K71=0,0,IF(H71="",1,-1))</x:f>
        <x:v>0</x:v>
      </x:c>
      <x:c r="H71" s="33" t="str">
        <x:f>IF(K71=0,"",IF(A71="","Introduzca el ID de salida",IF(IF(IFERROR(OR(CODE(UPPER(LEFT(A71,1)))&lt;65,CODE(UPPER(LEFT(A71,1)))&gt;90),TRUE),TRUE,OR(NOT(ISTEXT(A71)),LEN(A71)&gt;64,LEN(A71)&lt;&gt;LEN(SUBSTITUTE(A71,"*","")),LEN(A71)&lt;&gt;LEN(SUBSTITUTE(A71,"?","")),LEN(A71)&lt;&gt;LEN(SUBSTITUTE(A71,"~","")),LEN(A71)&lt;&gt;LEN(SUBSTITUTE(A71,"=","")),LEN(A71)&lt;&gt;LEN(SUBSTITUTE(A71,"&lt;","")),LEN(A71)&lt;&gt;LEN(SUBSTITUTE(A71,"&gt;","")))),"ID: texto que empiece por A–Z, hasta 64 caracteres; sin *, ?, ~, =, &lt; ni &gt;. Ejemplo: T-001.",IF(COUNTIFS('Exits'!$A$9:$A$608,A71)&lt;&gt;1,"ID de salida duplicado",IF(B71="","Introduzca el ID de la operación principal",IF(IF(IFERROR(OR(CODE(UPPER(LEFT(B71,1)))&lt;65,CODE(UPPER(LEFT(B71,1)))&gt;90),TRUE),TRUE,OR(NOT(ISTEXT(B71)),LEN(B71)&gt;64,LEN(B71)&lt;&gt;LEN(SUBSTITUTE(B71,"*","")),LEN(B71)&lt;&gt;LEN(SUBSTITUTE(B71,"?","")),LEN(B71)&lt;&gt;LEN(SUBSTITUTE(B71,"~","")),LEN(B71)&lt;&gt;LEN(SUBSTITUTE(B71,"=","")),LEN(B71)&lt;&gt;LEN(SUBSTITUTE(B71,"&lt;","")),LEN(B71)&lt;&gt;LEN(SUBSTITUTE(B71,"&gt;","")))),"ID: texto que empiece por A–Z, hasta 64 caracteres; sin *, ?, ~, =, &lt; ni &gt;. Ejemplo: T-001.",IF(COUNTIFS('Trades'!$A$9:$A$208,B71)&lt;&gt;1,"El ID debe corresponder a una sola fila de Trades",IF(NOT(ISNUMBER(C71)),"Introduzca una fecha y hora de cierre válidas",IF(OR(C71&lt;1,C71&gt;2958465),"Introduzca una fecha y hora de cierre válidas",IF(NOT(ISNUMBER(D71)),"Indique una cantidad cerrada positiva",IF(OR(D71&lt;=0,D71&gt;1000000,ROUND(D71,8)&lt;&gt;D71),"Indique una cantidad cerrada positiva",IF(NOT(ISNUMBER(INDEX('Trades'!$D$9:$D$208,MATCH(B71,'Trades'!$A$9:$A$208,0)))),"Introduzca una fecha y hora de apertura válidas",IF(C71&lt;INDEX('Trades'!$D$9:$D$208,MATCH(B71,'Trades'!$A$9:$A$208,0)),"El cierre precede a la apertura",IF(AND(E71&lt;&gt;"",OR(NOT(ISNUMBER(E71)),E71&lt;=0)),"Indique un precio positivo o deje la celda vacía",IF(AND(F71&lt;&gt;"",NOT(ISNUMBER(F71))),"El P&amp;L bruto debe ser numérico o estar vacío",IF(AND(ISNUMBER(F71),OR(ABS(F71)&gt;1000000000,ROUND(F71,2)&lt;&gt;F71)),"Importes: hasta 2 decimales; valor absoluto de entrada ≤ 1.000.000.000.",""))))))))))))))))</x:f>
      </x:c>
      <x:c r="I71" s="29" t="str">
        <x:f>IF(ISNUMBER(D71),ROUND(D71,8),"")</x:f>
      </x:c>
      <x:c r="J71" s="29" t="n">
        <x:f>IF(ISNUMBER(F71),1,0)</x:f>
        <x:v>0</x:v>
      </x:c>
      <x:c r="K71" s="29" t="n">
        <x:f>IF(COUNTA(A71:F71)=0,0,1)</x:f>
        <x:v>0</x:v>
      </x:c>
    </x:row>
    <x:row r="72" ht="36" customHeight="1">
      <x:c r="A72" s="34"/>
      <x:c r="B72" s="34"/>
      <x:c r="C72" s="35"/>
      <x:c r="D72" s="36"/>
      <x:c r="E72" s="36"/>
      <x:c r="F72" s="37"/>
      <x:c r="G72" s="38" t="n">
        <x:f>IF(K72=0,0,IF(H72="",1,-1))</x:f>
        <x:v>0</x:v>
      </x:c>
      <x:c r="H72" s="33" t="str">
        <x:f>IF(K72=0,"",IF(A72="","Introduzca el ID de salida",IF(IF(IFERROR(OR(CODE(UPPER(LEFT(A72,1)))&lt;65,CODE(UPPER(LEFT(A72,1)))&gt;90),TRUE),TRUE,OR(NOT(ISTEXT(A72)),LEN(A72)&gt;64,LEN(A72)&lt;&gt;LEN(SUBSTITUTE(A72,"*","")),LEN(A72)&lt;&gt;LEN(SUBSTITUTE(A72,"?","")),LEN(A72)&lt;&gt;LEN(SUBSTITUTE(A72,"~","")),LEN(A72)&lt;&gt;LEN(SUBSTITUTE(A72,"=","")),LEN(A72)&lt;&gt;LEN(SUBSTITUTE(A72,"&lt;","")),LEN(A72)&lt;&gt;LEN(SUBSTITUTE(A72,"&gt;","")))),"ID: texto que empiece por A–Z, hasta 64 caracteres; sin *, ?, ~, =, &lt; ni &gt;. Ejemplo: T-001.",IF(COUNTIFS('Exits'!$A$9:$A$608,A72)&lt;&gt;1,"ID de salida duplicado",IF(B72="","Introduzca el ID de la operación principal",IF(IF(IFERROR(OR(CODE(UPPER(LEFT(B72,1)))&lt;65,CODE(UPPER(LEFT(B72,1)))&gt;90),TRUE),TRUE,OR(NOT(ISTEXT(B72)),LEN(B72)&gt;64,LEN(B72)&lt;&gt;LEN(SUBSTITUTE(B72,"*","")),LEN(B72)&lt;&gt;LEN(SUBSTITUTE(B72,"?","")),LEN(B72)&lt;&gt;LEN(SUBSTITUTE(B72,"~","")),LEN(B72)&lt;&gt;LEN(SUBSTITUTE(B72,"=","")),LEN(B72)&lt;&gt;LEN(SUBSTITUTE(B72,"&lt;","")),LEN(B72)&lt;&gt;LEN(SUBSTITUTE(B72,"&gt;","")))),"ID: texto que empiece por A–Z, hasta 64 caracteres; sin *, ?, ~, =, &lt; ni &gt;. Ejemplo: T-001.",IF(COUNTIFS('Trades'!$A$9:$A$208,B72)&lt;&gt;1,"El ID debe corresponder a una sola fila de Trades",IF(NOT(ISNUMBER(C72)),"Introduzca una fecha y hora de cierre válidas",IF(OR(C72&lt;1,C72&gt;2958465),"Introduzca una fecha y hora de cierre válidas",IF(NOT(ISNUMBER(D72)),"Indique una cantidad cerrada positiva",IF(OR(D72&lt;=0,D72&gt;1000000,ROUND(D72,8)&lt;&gt;D72),"Indique una cantidad cerrada positiva",IF(NOT(ISNUMBER(INDEX('Trades'!$D$9:$D$208,MATCH(B72,'Trades'!$A$9:$A$208,0)))),"Introduzca una fecha y hora de apertura válidas",IF(C72&lt;INDEX('Trades'!$D$9:$D$208,MATCH(B72,'Trades'!$A$9:$A$208,0)),"El cierre precede a la apertura",IF(AND(E72&lt;&gt;"",OR(NOT(ISNUMBER(E72)),E72&lt;=0)),"Indique un precio positivo o deje la celda vacía",IF(AND(F72&lt;&gt;"",NOT(ISNUMBER(F72))),"El P&amp;L bruto debe ser numérico o estar vacío",IF(AND(ISNUMBER(F72),OR(ABS(F72)&gt;1000000000,ROUND(F72,2)&lt;&gt;F72)),"Importes: hasta 2 decimales; valor absoluto de entrada ≤ 1.000.000.000.",""))))))))))))))))</x:f>
      </x:c>
      <x:c r="I72" s="29" t="str">
        <x:f>IF(ISNUMBER(D72),ROUND(D72,8),"")</x:f>
      </x:c>
      <x:c r="J72" s="29" t="n">
        <x:f>IF(ISNUMBER(F72),1,0)</x:f>
        <x:v>0</x:v>
      </x:c>
      <x:c r="K72" s="29" t="n">
        <x:f>IF(COUNTA(A72:F72)=0,0,1)</x:f>
        <x:v>0</x:v>
      </x:c>
    </x:row>
    <x:row r="73" ht="36" customHeight="1">
      <x:c r="A73" s="34"/>
      <x:c r="B73" s="34"/>
      <x:c r="C73" s="35"/>
      <x:c r="D73" s="36"/>
      <x:c r="E73" s="36"/>
      <x:c r="F73" s="37"/>
      <x:c r="G73" s="38" t="n">
        <x:f>IF(K73=0,0,IF(H73="",1,-1))</x:f>
        <x:v>0</x:v>
      </x:c>
      <x:c r="H73" s="33" t="str">
        <x:f>IF(K73=0,"",IF(A73="","Introduzca el ID de salida",IF(IF(IFERROR(OR(CODE(UPPER(LEFT(A73,1)))&lt;65,CODE(UPPER(LEFT(A73,1)))&gt;90),TRUE),TRUE,OR(NOT(ISTEXT(A73)),LEN(A73)&gt;64,LEN(A73)&lt;&gt;LEN(SUBSTITUTE(A73,"*","")),LEN(A73)&lt;&gt;LEN(SUBSTITUTE(A73,"?","")),LEN(A73)&lt;&gt;LEN(SUBSTITUTE(A73,"~","")),LEN(A73)&lt;&gt;LEN(SUBSTITUTE(A73,"=","")),LEN(A73)&lt;&gt;LEN(SUBSTITUTE(A73,"&lt;","")),LEN(A73)&lt;&gt;LEN(SUBSTITUTE(A73,"&gt;","")))),"ID: texto que empiece por A–Z, hasta 64 caracteres; sin *, ?, ~, =, &lt; ni &gt;. Ejemplo: T-001.",IF(COUNTIFS('Exits'!$A$9:$A$608,A73)&lt;&gt;1,"ID de salida duplicado",IF(B73="","Introduzca el ID de la operación principal",IF(IF(IFERROR(OR(CODE(UPPER(LEFT(B73,1)))&lt;65,CODE(UPPER(LEFT(B73,1)))&gt;90),TRUE),TRUE,OR(NOT(ISTEXT(B73)),LEN(B73)&gt;64,LEN(B73)&lt;&gt;LEN(SUBSTITUTE(B73,"*","")),LEN(B73)&lt;&gt;LEN(SUBSTITUTE(B73,"?","")),LEN(B73)&lt;&gt;LEN(SUBSTITUTE(B73,"~","")),LEN(B73)&lt;&gt;LEN(SUBSTITUTE(B73,"=","")),LEN(B73)&lt;&gt;LEN(SUBSTITUTE(B73,"&lt;","")),LEN(B73)&lt;&gt;LEN(SUBSTITUTE(B73,"&gt;","")))),"ID: texto que empiece por A–Z, hasta 64 caracteres; sin *, ?, ~, =, &lt; ni &gt;. Ejemplo: T-001.",IF(COUNTIFS('Trades'!$A$9:$A$208,B73)&lt;&gt;1,"El ID debe corresponder a una sola fila de Trades",IF(NOT(ISNUMBER(C73)),"Introduzca una fecha y hora de cierre válidas",IF(OR(C73&lt;1,C73&gt;2958465),"Introduzca una fecha y hora de cierre válidas",IF(NOT(ISNUMBER(D73)),"Indique una cantidad cerrada positiva",IF(OR(D73&lt;=0,D73&gt;1000000,ROUND(D73,8)&lt;&gt;D73),"Indique una cantidad cerrada positiva",IF(NOT(ISNUMBER(INDEX('Trades'!$D$9:$D$208,MATCH(B73,'Trades'!$A$9:$A$208,0)))),"Introduzca una fecha y hora de apertura válidas",IF(C73&lt;INDEX('Trades'!$D$9:$D$208,MATCH(B73,'Trades'!$A$9:$A$208,0)),"El cierre precede a la apertura",IF(AND(E73&lt;&gt;"",OR(NOT(ISNUMBER(E73)),E73&lt;=0)),"Indique un precio positivo o deje la celda vacía",IF(AND(F73&lt;&gt;"",NOT(ISNUMBER(F73))),"El P&amp;L bruto debe ser numérico o estar vacío",IF(AND(ISNUMBER(F73),OR(ABS(F73)&gt;1000000000,ROUND(F73,2)&lt;&gt;F73)),"Importes: hasta 2 decimales; valor absoluto de entrada ≤ 1.000.000.000.",""))))))))))))))))</x:f>
      </x:c>
      <x:c r="I73" s="29" t="str">
        <x:f>IF(ISNUMBER(D73),ROUND(D73,8),"")</x:f>
      </x:c>
      <x:c r="J73" s="29" t="n">
        <x:f>IF(ISNUMBER(F73),1,0)</x:f>
        <x:v>0</x:v>
      </x:c>
      <x:c r="K73" s="29" t="n">
        <x:f>IF(COUNTA(A73:F73)=0,0,1)</x:f>
        <x:v>0</x:v>
      </x:c>
    </x:row>
    <x:row r="74" ht="36" customHeight="1">
      <x:c r="A74" s="34"/>
      <x:c r="B74" s="34"/>
      <x:c r="C74" s="35"/>
      <x:c r="D74" s="36"/>
      <x:c r="E74" s="36"/>
      <x:c r="F74" s="37"/>
      <x:c r="G74" s="38" t="n">
        <x:f>IF(K74=0,0,IF(H74="",1,-1))</x:f>
        <x:v>0</x:v>
      </x:c>
      <x:c r="H74" s="33" t="str">
        <x:f>IF(K74=0,"",IF(A74="","Introduzca el ID de salida",IF(IF(IFERROR(OR(CODE(UPPER(LEFT(A74,1)))&lt;65,CODE(UPPER(LEFT(A74,1)))&gt;90),TRUE),TRUE,OR(NOT(ISTEXT(A74)),LEN(A74)&gt;64,LEN(A74)&lt;&gt;LEN(SUBSTITUTE(A74,"*","")),LEN(A74)&lt;&gt;LEN(SUBSTITUTE(A74,"?","")),LEN(A74)&lt;&gt;LEN(SUBSTITUTE(A74,"~","")),LEN(A74)&lt;&gt;LEN(SUBSTITUTE(A74,"=","")),LEN(A74)&lt;&gt;LEN(SUBSTITUTE(A74,"&lt;","")),LEN(A74)&lt;&gt;LEN(SUBSTITUTE(A74,"&gt;","")))),"ID: texto que empiece por A–Z, hasta 64 caracteres; sin *, ?, ~, =, &lt; ni &gt;. Ejemplo: T-001.",IF(COUNTIFS('Exits'!$A$9:$A$608,A74)&lt;&gt;1,"ID de salida duplicado",IF(B74="","Introduzca el ID de la operación principal",IF(IF(IFERROR(OR(CODE(UPPER(LEFT(B74,1)))&lt;65,CODE(UPPER(LEFT(B74,1)))&gt;90),TRUE),TRUE,OR(NOT(ISTEXT(B74)),LEN(B74)&gt;64,LEN(B74)&lt;&gt;LEN(SUBSTITUTE(B74,"*","")),LEN(B74)&lt;&gt;LEN(SUBSTITUTE(B74,"?","")),LEN(B74)&lt;&gt;LEN(SUBSTITUTE(B74,"~","")),LEN(B74)&lt;&gt;LEN(SUBSTITUTE(B74,"=","")),LEN(B74)&lt;&gt;LEN(SUBSTITUTE(B74,"&lt;","")),LEN(B74)&lt;&gt;LEN(SUBSTITUTE(B74,"&gt;","")))),"ID: texto que empiece por A–Z, hasta 64 caracteres; sin *, ?, ~, =, &lt; ni &gt;. Ejemplo: T-001.",IF(COUNTIFS('Trades'!$A$9:$A$208,B74)&lt;&gt;1,"El ID debe corresponder a una sola fila de Trades",IF(NOT(ISNUMBER(C74)),"Introduzca una fecha y hora de cierre válidas",IF(OR(C74&lt;1,C74&gt;2958465),"Introduzca una fecha y hora de cierre válidas",IF(NOT(ISNUMBER(D74)),"Indique una cantidad cerrada positiva",IF(OR(D74&lt;=0,D74&gt;1000000,ROUND(D74,8)&lt;&gt;D74),"Indique una cantidad cerrada positiva",IF(NOT(ISNUMBER(INDEX('Trades'!$D$9:$D$208,MATCH(B74,'Trades'!$A$9:$A$208,0)))),"Introduzca una fecha y hora de apertura válidas",IF(C74&lt;INDEX('Trades'!$D$9:$D$208,MATCH(B74,'Trades'!$A$9:$A$208,0)),"El cierre precede a la apertura",IF(AND(E74&lt;&gt;"",OR(NOT(ISNUMBER(E74)),E74&lt;=0)),"Indique un precio positivo o deje la celda vacía",IF(AND(F74&lt;&gt;"",NOT(ISNUMBER(F74))),"El P&amp;L bruto debe ser numérico o estar vacío",IF(AND(ISNUMBER(F74),OR(ABS(F74)&gt;1000000000,ROUND(F74,2)&lt;&gt;F74)),"Importes: hasta 2 decimales; valor absoluto de entrada ≤ 1.000.000.000.",""))))))))))))))))</x:f>
      </x:c>
      <x:c r="I74" s="29" t="str">
        <x:f>IF(ISNUMBER(D74),ROUND(D74,8),"")</x:f>
      </x:c>
      <x:c r="J74" s="29" t="n">
        <x:f>IF(ISNUMBER(F74),1,0)</x:f>
        <x:v>0</x:v>
      </x:c>
      <x:c r="K74" s="29" t="n">
        <x:f>IF(COUNTA(A74:F74)=0,0,1)</x:f>
        <x:v>0</x:v>
      </x:c>
    </x:row>
    <x:row r="75" ht="36" customHeight="1">
      <x:c r="A75" s="34"/>
      <x:c r="B75" s="34"/>
      <x:c r="C75" s="35"/>
      <x:c r="D75" s="36"/>
      <x:c r="E75" s="36"/>
      <x:c r="F75" s="37"/>
      <x:c r="G75" s="38" t="n">
        <x:f>IF(K75=0,0,IF(H75="",1,-1))</x:f>
        <x:v>0</x:v>
      </x:c>
      <x:c r="H75" s="33" t="str">
        <x:f>IF(K75=0,"",IF(A75="","Introduzca el ID de salida",IF(IF(IFERROR(OR(CODE(UPPER(LEFT(A75,1)))&lt;65,CODE(UPPER(LEFT(A75,1)))&gt;90),TRUE),TRUE,OR(NOT(ISTEXT(A75)),LEN(A75)&gt;64,LEN(A75)&lt;&gt;LEN(SUBSTITUTE(A75,"*","")),LEN(A75)&lt;&gt;LEN(SUBSTITUTE(A75,"?","")),LEN(A75)&lt;&gt;LEN(SUBSTITUTE(A75,"~","")),LEN(A75)&lt;&gt;LEN(SUBSTITUTE(A75,"=","")),LEN(A75)&lt;&gt;LEN(SUBSTITUTE(A75,"&lt;","")),LEN(A75)&lt;&gt;LEN(SUBSTITUTE(A75,"&gt;","")))),"ID: texto que empiece por A–Z, hasta 64 caracteres; sin *, ?, ~, =, &lt; ni &gt;. Ejemplo: T-001.",IF(COUNTIFS('Exits'!$A$9:$A$608,A75)&lt;&gt;1,"ID de salida duplicado",IF(B75="","Introduzca el ID de la operación principal",IF(IF(IFERROR(OR(CODE(UPPER(LEFT(B75,1)))&lt;65,CODE(UPPER(LEFT(B75,1)))&gt;90),TRUE),TRUE,OR(NOT(ISTEXT(B75)),LEN(B75)&gt;64,LEN(B75)&lt;&gt;LEN(SUBSTITUTE(B75,"*","")),LEN(B75)&lt;&gt;LEN(SUBSTITUTE(B75,"?","")),LEN(B75)&lt;&gt;LEN(SUBSTITUTE(B75,"~","")),LEN(B75)&lt;&gt;LEN(SUBSTITUTE(B75,"=","")),LEN(B75)&lt;&gt;LEN(SUBSTITUTE(B75,"&lt;","")),LEN(B75)&lt;&gt;LEN(SUBSTITUTE(B75,"&gt;","")))),"ID: texto que empiece por A–Z, hasta 64 caracteres; sin *, ?, ~, =, &lt; ni &gt;. Ejemplo: T-001.",IF(COUNTIFS('Trades'!$A$9:$A$208,B75)&lt;&gt;1,"El ID debe corresponder a una sola fila de Trades",IF(NOT(ISNUMBER(C75)),"Introduzca una fecha y hora de cierre válidas",IF(OR(C75&lt;1,C75&gt;2958465),"Introduzca una fecha y hora de cierre válidas",IF(NOT(ISNUMBER(D75)),"Indique una cantidad cerrada positiva",IF(OR(D75&lt;=0,D75&gt;1000000,ROUND(D75,8)&lt;&gt;D75),"Indique una cantidad cerrada positiva",IF(NOT(ISNUMBER(INDEX('Trades'!$D$9:$D$208,MATCH(B75,'Trades'!$A$9:$A$208,0)))),"Introduzca una fecha y hora de apertura válidas",IF(C75&lt;INDEX('Trades'!$D$9:$D$208,MATCH(B75,'Trades'!$A$9:$A$208,0)),"El cierre precede a la apertura",IF(AND(E75&lt;&gt;"",OR(NOT(ISNUMBER(E75)),E75&lt;=0)),"Indique un precio positivo o deje la celda vacía",IF(AND(F75&lt;&gt;"",NOT(ISNUMBER(F75))),"El P&amp;L bruto debe ser numérico o estar vacío",IF(AND(ISNUMBER(F75),OR(ABS(F75)&gt;1000000000,ROUND(F75,2)&lt;&gt;F75)),"Importes: hasta 2 decimales; valor absoluto de entrada ≤ 1.000.000.000.",""))))))))))))))))</x:f>
      </x:c>
      <x:c r="I75" s="29" t="str">
        <x:f>IF(ISNUMBER(D75),ROUND(D75,8),"")</x:f>
      </x:c>
      <x:c r="J75" s="29" t="n">
        <x:f>IF(ISNUMBER(F75),1,0)</x:f>
        <x:v>0</x:v>
      </x:c>
      <x:c r="K75" s="29" t="n">
        <x:f>IF(COUNTA(A75:F75)=0,0,1)</x:f>
        <x:v>0</x:v>
      </x:c>
    </x:row>
    <x:row r="76" ht="36" customHeight="1">
      <x:c r="A76" s="34"/>
      <x:c r="B76" s="34"/>
      <x:c r="C76" s="35"/>
      <x:c r="D76" s="36"/>
      <x:c r="E76" s="36"/>
      <x:c r="F76" s="37"/>
      <x:c r="G76" s="38" t="n">
        <x:f>IF(K76=0,0,IF(H76="",1,-1))</x:f>
        <x:v>0</x:v>
      </x:c>
      <x:c r="H76" s="33" t="str">
        <x:f>IF(K76=0,"",IF(A76="","Introduzca el ID de salida",IF(IF(IFERROR(OR(CODE(UPPER(LEFT(A76,1)))&lt;65,CODE(UPPER(LEFT(A76,1)))&gt;90),TRUE),TRUE,OR(NOT(ISTEXT(A76)),LEN(A76)&gt;64,LEN(A76)&lt;&gt;LEN(SUBSTITUTE(A76,"*","")),LEN(A76)&lt;&gt;LEN(SUBSTITUTE(A76,"?","")),LEN(A76)&lt;&gt;LEN(SUBSTITUTE(A76,"~","")),LEN(A76)&lt;&gt;LEN(SUBSTITUTE(A76,"=","")),LEN(A76)&lt;&gt;LEN(SUBSTITUTE(A76,"&lt;","")),LEN(A76)&lt;&gt;LEN(SUBSTITUTE(A76,"&gt;","")))),"ID: texto que empiece por A–Z, hasta 64 caracteres; sin *, ?, ~, =, &lt; ni &gt;. Ejemplo: T-001.",IF(COUNTIFS('Exits'!$A$9:$A$608,A76)&lt;&gt;1,"ID de salida duplicado",IF(B76="","Introduzca el ID de la operación principal",IF(IF(IFERROR(OR(CODE(UPPER(LEFT(B76,1)))&lt;65,CODE(UPPER(LEFT(B76,1)))&gt;90),TRUE),TRUE,OR(NOT(ISTEXT(B76)),LEN(B76)&gt;64,LEN(B76)&lt;&gt;LEN(SUBSTITUTE(B76,"*","")),LEN(B76)&lt;&gt;LEN(SUBSTITUTE(B76,"?","")),LEN(B76)&lt;&gt;LEN(SUBSTITUTE(B76,"~","")),LEN(B76)&lt;&gt;LEN(SUBSTITUTE(B76,"=","")),LEN(B76)&lt;&gt;LEN(SUBSTITUTE(B76,"&lt;","")),LEN(B76)&lt;&gt;LEN(SUBSTITUTE(B76,"&gt;","")))),"ID: texto que empiece por A–Z, hasta 64 caracteres; sin *, ?, ~, =, &lt; ni &gt;. Ejemplo: T-001.",IF(COUNTIFS('Trades'!$A$9:$A$208,B76)&lt;&gt;1,"El ID debe corresponder a una sola fila de Trades",IF(NOT(ISNUMBER(C76)),"Introduzca una fecha y hora de cierre válidas",IF(OR(C76&lt;1,C76&gt;2958465),"Introduzca una fecha y hora de cierre válidas",IF(NOT(ISNUMBER(D76)),"Indique una cantidad cerrada positiva",IF(OR(D76&lt;=0,D76&gt;1000000,ROUND(D76,8)&lt;&gt;D76),"Indique una cantidad cerrada positiva",IF(NOT(ISNUMBER(INDEX('Trades'!$D$9:$D$208,MATCH(B76,'Trades'!$A$9:$A$208,0)))),"Introduzca una fecha y hora de apertura válidas",IF(C76&lt;INDEX('Trades'!$D$9:$D$208,MATCH(B76,'Trades'!$A$9:$A$208,0)),"El cierre precede a la apertura",IF(AND(E76&lt;&gt;"",OR(NOT(ISNUMBER(E76)),E76&lt;=0)),"Indique un precio positivo o deje la celda vacía",IF(AND(F76&lt;&gt;"",NOT(ISNUMBER(F76))),"El P&amp;L bruto debe ser numérico o estar vacío",IF(AND(ISNUMBER(F76),OR(ABS(F76)&gt;1000000000,ROUND(F76,2)&lt;&gt;F76)),"Importes: hasta 2 decimales; valor absoluto de entrada ≤ 1.000.000.000.",""))))))))))))))))</x:f>
      </x:c>
      <x:c r="I76" s="29" t="str">
        <x:f>IF(ISNUMBER(D76),ROUND(D76,8),"")</x:f>
      </x:c>
      <x:c r="J76" s="29" t="n">
        <x:f>IF(ISNUMBER(F76),1,0)</x:f>
        <x:v>0</x:v>
      </x:c>
      <x:c r="K76" s="29" t="n">
        <x:f>IF(COUNTA(A76:F76)=0,0,1)</x:f>
        <x:v>0</x:v>
      </x:c>
    </x:row>
    <x:row r="77" ht="36" customHeight="1">
      <x:c r="A77" s="34"/>
      <x:c r="B77" s="34"/>
      <x:c r="C77" s="35"/>
      <x:c r="D77" s="36"/>
      <x:c r="E77" s="36"/>
      <x:c r="F77" s="37"/>
      <x:c r="G77" s="38" t="n">
        <x:f>IF(K77=0,0,IF(H77="",1,-1))</x:f>
        <x:v>0</x:v>
      </x:c>
      <x:c r="H77" s="33" t="str">
        <x:f>IF(K77=0,"",IF(A77="","Introduzca el ID de salida",IF(IF(IFERROR(OR(CODE(UPPER(LEFT(A77,1)))&lt;65,CODE(UPPER(LEFT(A77,1)))&gt;90),TRUE),TRUE,OR(NOT(ISTEXT(A77)),LEN(A77)&gt;64,LEN(A77)&lt;&gt;LEN(SUBSTITUTE(A77,"*","")),LEN(A77)&lt;&gt;LEN(SUBSTITUTE(A77,"?","")),LEN(A77)&lt;&gt;LEN(SUBSTITUTE(A77,"~","")),LEN(A77)&lt;&gt;LEN(SUBSTITUTE(A77,"=","")),LEN(A77)&lt;&gt;LEN(SUBSTITUTE(A77,"&lt;","")),LEN(A77)&lt;&gt;LEN(SUBSTITUTE(A77,"&gt;","")))),"ID: texto que empiece por A–Z, hasta 64 caracteres; sin *, ?, ~, =, &lt; ni &gt;. Ejemplo: T-001.",IF(COUNTIFS('Exits'!$A$9:$A$608,A77)&lt;&gt;1,"ID de salida duplicado",IF(B77="","Introduzca el ID de la operación principal",IF(IF(IFERROR(OR(CODE(UPPER(LEFT(B77,1)))&lt;65,CODE(UPPER(LEFT(B77,1)))&gt;90),TRUE),TRUE,OR(NOT(ISTEXT(B77)),LEN(B77)&gt;64,LEN(B77)&lt;&gt;LEN(SUBSTITUTE(B77,"*","")),LEN(B77)&lt;&gt;LEN(SUBSTITUTE(B77,"?","")),LEN(B77)&lt;&gt;LEN(SUBSTITUTE(B77,"~","")),LEN(B77)&lt;&gt;LEN(SUBSTITUTE(B77,"=","")),LEN(B77)&lt;&gt;LEN(SUBSTITUTE(B77,"&lt;","")),LEN(B77)&lt;&gt;LEN(SUBSTITUTE(B77,"&gt;","")))),"ID: texto que empiece por A–Z, hasta 64 caracteres; sin *, ?, ~, =, &lt; ni &gt;. Ejemplo: T-001.",IF(COUNTIFS('Trades'!$A$9:$A$208,B77)&lt;&gt;1,"El ID debe corresponder a una sola fila de Trades",IF(NOT(ISNUMBER(C77)),"Introduzca una fecha y hora de cierre válidas",IF(OR(C77&lt;1,C77&gt;2958465),"Introduzca una fecha y hora de cierre válidas",IF(NOT(ISNUMBER(D77)),"Indique una cantidad cerrada positiva",IF(OR(D77&lt;=0,D77&gt;1000000,ROUND(D77,8)&lt;&gt;D77),"Indique una cantidad cerrada positiva",IF(NOT(ISNUMBER(INDEX('Trades'!$D$9:$D$208,MATCH(B77,'Trades'!$A$9:$A$208,0)))),"Introduzca una fecha y hora de apertura válidas",IF(C77&lt;INDEX('Trades'!$D$9:$D$208,MATCH(B77,'Trades'!$A$9:$A$208,0)),"El cierre precede a la apertura",IF(AND(E77&lt;&gt;"",OR(NOT(ISNUMBER(E77)),E77&lt;=0)),"Indique un precio positivo o deje la celda vacía",IF(AND(F77&lt;&gt;"",NOT(ISNUMBER(F77))),"El P&amp;L bruto debe ser numérico o estar vacío",IF(AND(ISNUMBER(F77),OR(ABS(F77)&gt;1000000000,ROUND(F77,2)&lt;&gt;F77)),"Importes: hasta 2 decimales; valor absoluto de entrada ≤ 1.000.000.000.",""))))))))))))))))</x:f>
      </x:c>
      <x:c r="I77" s="29" t="str">
        <x:f>IF(ISNUMBER(D77),ROUND(D77,8),"")</x:f>
      </x:c>
      <x:c r="J77" s="29" t="n">
        <x:f>IF(ISNUMBER(F77),1,0)</x:f>
        <x:v>0</x:v>
      </x:c>
      <x:c r="K77" s="29" t="n">
        <x:f>IF(COUNTA(A77:F77)=0,0,1)</x:f>
        <x:v>0</x:v>
      </x:c>
    </x:row>
    <x:row r="78" ht="36" customHeight="1">
      <x:c r="A78" s="34"/>
      <x:c r="B78" s="34"/>
      <x:c r="C78" s="35"/>
      <x:c r="D78" s="36"/>
      <x:c r="E78" s="36"/>
      <x:c r="F78" s="37"/>
      <x:c r="G78" s="38" t="n">
        <x:f>IF(K78=0,0,IF(H78="",1,-1))</x:f>
        <x:v>0</x:v>
      </x:c>
      <x:c r="H78" s="33" t="str">
        <x:f>IF(K78=0,"",IF(A78="","Introduzca el ID de salida",IF(IF(IFERROR(OR(CODE(UPPER(LEFT(A78,1)))&lt;65,CODE(UPPER(LEFT(A78,1)))&gt;90),TRUE),TRUE,OR(NOT(ISTEXT(A78)),LEN(A78)&gt;64,LEN(A78)&lt;&gt;LEN(SUBSTITUTE(A78,"*","")),LEN(A78)&lt;&gt;LEN(SUBSTITUTE(A78,"?","")),LEN(A78)&lt;&gt;LEN(SUBSTITUTE(A78,"~","")),LEN(A78)&lt;&gt;LEN(SUBSTITUTE(A78,"=","")),LEN(A78)&lt;&gt;LEN(SUBSTITUTE(A78,"&lt;","")),LEN(A78)&lt;&gt;LEN(SUBSTITUTE(A78,"&gt;","")))),"ID: texto que empiece por A–Z, hasta 64 caracteres; sin *, ?, ~, =, &lt; ni &gt;. Ejemplo: T-001.",IF(COUNTIFS('Exits'!$A$9:$A$608,A78)&lt;&gt;1,"ID de salida duplicado",IF(B78="","Introduzca el ID de la operación principal",IF(IF(IFERROR(OR(CODE(UPPER(LEFT(B78,1)))&lt;65,CODE(UPPER(LEFT(B78,1)))&gt;90),TRUE),TRUE,OR(NOT(ISTEXT(B78)),LEN(B78)&gt;64,LEN(B78)&lt;&gt;LEN(SUBSTITUTE(B78,"*","")),LEN(B78)&lt;&gt;LEN(SUBSTITUTE(B78,"?","")),LEN(B78)&lt;&gt;LEN(SUBSTITUTE(B78,"~","")),LEN(B78)&lt;&gt;LEN(SUBSTITUTE(B78,"=","")),LEN(B78)&lt;&gt;LEN(SUBSTITUTE(B78,"&lt;","")),LEN(B78)&lt;&gt;LEN(SUBSTITUTE(B78,"&gt;","")))),"ID: texto que empiece por A–Z, hasta 64 caracteres; sin *, ?, ~, =, &lt; ni &gt;. Ejemplo: T-001.",IF(COUNTIFS('Trades'!$A$9:$A$208,B78)&lt;&gt;1,"El ID debe corresponder a una sola fila de Trades",IF(NOT(ISNUMBER(C78)),"Introduzca una fecha y hora de cierre válidas",IF(OR(C78&lt;1,C78&gt;2958465),"Introduzca una fecha y hora de cierre válidas",IF(NOT(ISNUMBER(D78)),"Indique una cantidad cerrada positiva",IF(OR(D78&lt;=0,D78&gt;1000000,ROUND(D78,8)&lt;&gt;D78),"Indique una cantidad cerrada positiva",IF(NOT(ISNUMBER(INDEX('Trades'!$D$9:$D$208,MATCH(B78,'Trades'!$A$9:$A$208,0)))),"Introduzca una fecha y hora de apertura válidas",IF(C78&lt;INDEX('Trades'!$D$9:$D$208,MATCH(B78,'Trades'!$A$9:$A$208,0)),"El cierre precede a la apertura",IF(AND(E78&lt;&gt;"",OR(NOT(ISNUMBER(E78)),E78&lt;=0)),"Indique un precio positivo o deje la celda vacía",IF(AND(F78&lt;&gt;"",NOT(ISNUMBER(F78))),"El P&amp;L bruto debe ser numérico o estar vacío",IF(AND(ISNUMBER(F78),OR(ABS(F78)&gt;1000000000,ROUND(F78,2)&lt;&gt;F78)),"Importes: hasta 2 decimales; valor absoluto de entrada ≤ 1.000.000.000.",""))))))))))))))))</x:f>
      </x:c>
      <x:c r="I78" s="29" t="str">
        <x:f>IF(ISNUMBER(D78),ROUND(D78,8),"")</x:f>
      </x:c>
      <x:c r="J78" s="29" t="n">
        <x:f>IF(ISNUMBER(F78),1,0)</x:f>
        <x:v>0</x:v>
      </x:c>
      <x:c r="K78" s="29" t="n">
        <x:f>IF(COUNTA(A78:F78)=0,0,1)</x:f>
        <x:v>0</x:v>
      </x:c>
    </x:row>
    <x:row r="79" ht="36" customHeight="1">
      <x:c r="A79" s="34"/>
      <x:c r="B79" s="34"/>
      <x:c r="C79" s="35"/>
      <x:c r="D79" s="36"/>
      <x:c r="E79" s="36"/>
      <x:c r="F79" s="37"/>
      <x:c r="G79" s="38" t="n">
        <x:f>IF(K79=0,0,IF(H79="",1,-1))</x:f>
        <x:v>0</x:v>
      </x:c>
      <x:c r="H79" s="33" t="str">
        <x:f>IF(K79=0,"",IF(A79="","Introduzca el ID de salida",IF(IF(IFERROR(OR(CODE(UPPER(LEFT(A79,1)))&lt;65,CODE(UPPER(LEFT(A79,1)))&gt;90),TRUE),TRUE,OR(NOT(ISTEXT(A79)),LEN(A79)&gt;64,LEN(A79)&lt;&gt;LEN(SUBSTITUTE(A79,"*","")),LEN(A79)&lt;&gt;LEN(SUBSTITUTE(A79,"?","")),LEN(A79)&lt;&gt;LEN(SUBSTITUTE(A79,"~","")),LEN(A79)&lt;&gt;LEN(SUBSTITUTE(A79,"=","")),LEN(A79)&lt;&gt;LEN(SUBSTITUTE(A79,"&lt;","")),LEN(A79)&lt;&gt;LEN(SUBSTITUTE(A79,"&gt;","")))),"ID: texto que empiece por A–Z, hasta 64 caracteres; sin *, ?, ~, =, &lt; ni &gt;. Ejemplo: T-001.",IF(COUNTIFS('Exits'!$A$9:$A$608,A79)&lt;&gt;1,"ID de salida duplicado",IF(B79="","Introduzca el ID de la operación principal",IF(IF(IFERROR(OR(CODE(UPPER(LEFT(B79,1)))&lt;65,CODE(UPPER(LEFT(B79,1)))&gt;90),TRUE),TRUE,OR(NOT(ISTEXT(B79)),LEN(B79)&gt;64,LEN(B79)&lt;&gt;LEN(SUBSTITUTE(B79,"*","")),LEN(B79)&lt;&gt;LEN(SUBSTITUTE(B79,"?","")),LEN(B79)&lt;&gt;LEN(SUBSTITUTE(B79,"~","")),LEN(B79)&lt;&gt;LEN(SUBSTITUTE(B79,"=","")),LEN(B79)&lt;&gt;LEN(SUBSTITUTE(B79,"&lt;","")),LEN(B79)&lt;&gt;LEN(SUBSTITUTE(B79,"&gt;","")))),"ID: texto que empiece por A–Z, hasta 64 caracteres; sin *, ?, ~, =, &lt; ni &gt;. Ejemplo: T-001.",IF(COUNTIFS('Trades'!$A$9:$A$208,B79)&lt;&gt;1,"El ID debe corresponder a una sola fila de Trades",IF(NOT(ISNUMBER(C79)),"Introduzca una fecha y hora de cierre válidas",IF(OR(C79&lt;1,C79&gt;2958465),"Introduzca una fecha y hora de cierre válidas",IF(NOT(ISNUMBER(D79)),"Indique una cantidad cerrada positiva",IF(OR(D79&lt;=0,D79&gt;1000000,ROUND(D79,8)&lt;&gt;D79),"Indique una cantidad cerrada positiva",IF(NOT(ISNUMBER(INDEX('Trades'!$D$9:$D$208,MATCH(B79,'Trades'!$A$9:$A$208,0)))),"Introduzca una fecha y hora de apertura válidas",IF(C79&lt;INDEX('Trades'!$D$9:$D$208,MATCH(B79,'Trades'!$A$9:$A$208,0)),"El cierre precede a la apertura",IF(AND(E79&lt;&gt;"",OR(NOT(ISNUMBER(E79)),E79&lt;=0)),"Indique un precio positivo o deje la celda vacía",IF(AND(F79&lt;&gt;"",NOT(ISNUMBER(F79))),"El P&amp;L bruto debe ser numérico o estar vacío",IF(AND(ISNUMBER(F79),OR(ABS(F79)&gt;1000000000,ROUND(F79,2)&lt;&gt;F79)),"Importes: hasta 2 decimales; valor absoluto de entrada ≤ 1.000.000.000.",""))))))))))))))))</x:f>
      </x:c>
      <x:c r="I79" s="29" t="str">
        <x:f>IF(ISNUMBER(D79),ROUND(D79,8),"")</x:f>
      </x:c>
      <x:c r="J79" s="29" t="n">
        <x:f>IF(ISNUMBER(F79),1,0)</x:f>
        <x:v>0</x:v>
      </x:c>
      <x:c r="K79" s="29" t="n">
        <x:f>IF(COUNTA(A79:F79)=0,0,1)</x:f>
        <x:v>0</x:v>
      </x:c>
    </x:row>
    <x:row r="80" ht="36" customHeight="1">
      <x:c r="A80" s="34"/>
      <x:c r="B80" s="34"/>
      <x:c r="C80" s="35"/>
      <x:c r="D80" s="36"/>
      <x:c r="E80" s="36"/>
      <x:c r="F80" s="37"/>
      <x:c r="G80" s="38" t="n">
        <x:f>IF(K80=0,0,IF(H80="",1,-1))</x:f>
        <x:v>0</x:v>
      </x:c>
      <x:c r="H80" s="33" t="str">
        <x:f>IF(K80=0,"",IF(A80="","Introduzca el ID de salida",IF(IF(IFERROR(OR(CODE(UPPER(LEFT(A80,1)))&lt;65,CODE(UPPER(LEFT(A80,1)))&gt;90),TRUE),TRUE,OR(NOT(ISTEXT(A80)),LEN(A80)&gt;64,LEN(A80)&lt;&gt;LEN(SUBSTITUTE(A80,"*","")),LEN(A80)&lt;&gt;LEN(SUBSTITUTE(A80,"?","")),LEN(A80)&lt;&gt;LEN(SUBSTITUTE(A80,"~","")),LEN(A80)&lt;&gt;LEN(SUBSTITUTE(A80,"=","")),LEN(A80)&lt;&gt;LEN(SUBSTITUTE(A80,"&lt;","")),LEN(A80)&lt;&gt;LEN(SUBSTITUTE(A80,"&gt;","")))),"ID: texto que empiece por A–Z, hasta 64 caracteres; sin *, ?, ~, =, &lt; ni &gt;. Ejemplo: T-001.",IF(COUNTIFS('Exits'!$A$9:$A$608,A80)&lt;&gt;1,"ID de salida duplicado",IF(B80="","Introduzca el ID de la operación principal",IF(IF(IFERROR(OR(CODE(UPPER(LEFT(B80,1)))&lt;65,CODE(UPPER(LEFT(B80,1)))&gt;90),TRUE),TRUE,OR(NOT(ISTEXT(B80)),LEN(B80)&gt;64,LEN(B80)&lt;&gt;LEN(SUBSTITUTE(B80,"*","")),LEN(B80)&lt;&gt;LEN(SUBSTITUTE(B80,"?","")),LEN(B80)&lt;&gt;LEN(SUBSTITUTE(B80,"~","")),LEN(B80)&lt;&gt;LEN(SUBSTITUTE(B80,"=","")),LEN(B80)&lt;&gt;LEN(SUBSTITUTE(B80,"&lt;","")),LEN(B80)&lt;&gt;LEN(SUBSTITUTE(B80,"&gt;","")))),"ID: texto que empiece por A–Z, hasta 64 caracteres; sin *, ?, ~, =, &lt; ni &gt;. Ejemplo: T-001.",IF(COUNTIFS('Trades'!$A$9:$A$208,B80)&lt;&gt;1,"El ID debe corresponder a una sola fila de Trades",IF(NOT(ISNUMBER(C80)),"Introduzca una fecha y hora de cierre válidas",IF(OR(C80&lt;1,C80&gt;2958465),"Introduzca una fecha y hora de cierre válidas",IF(NOT(ISNUMBER(D80)),"Indique una cantidad cerrada positiva",IF(OR(D80&lt;=0,D80&gt;1000000,ROUND(D80,8)&lt;&gt;D80),"Indique una cantidad cerrada positiva",IF(NOT(ISNUMBER(INDEX('Trades'!$D$9:$D$208,MATCH(B80,'Trades'!$A$9:$A$208,0)))),"Introduzca una fecha y hora de apertura válidas",IF(C80&lt;INDEX('Trades'!$D$9:$D$208,MATCH(B80,'Trades'!$A$9:$A$208,0)),"El cierre precede a la apertura",IF(AND(E80&lt;&gt;"",OR(NOT(ISNUMBER(E80)),E80&lt;=0)),"Indique un precio positivo o deje la celda vacía",IF(AND(F80&lt;&gt;"",NOT(ISNUMBER(F80))),"El P&amp;L bruto debe ser numérico o estar vacío",IF(AND(ISNUMBER(F80),OR(ABS(F80)&gt;1000000000,ROUND(F80,2)&lt;&gt;F80)),"Importes: hasta 2 decimales; valor absoluto de entrada ≤ 1.000.000.000.",""))))))))))))))))</x:f>
      </x:c>
      <x:c r="I80" s="29" t="str">
        <x:f>IF(ISNUMBER(D80),ROUND(D80,8),"")</x:f>
      </x:c>
      <x:c r="J80" s="29" t="n">
        <x:f>IF(ISNUMBER(F80),1,0)</x:f>
        <x:v>0</x:v>
      </x:c>
      <x:c r="K80" s="29" t="n">
        <x:f>IF(COUNTA(A80:F80)=0,0,1)</x:f>
        <x:v>0</x:v>
      </x:c>
    </x:row>
    <x:row r="81" ht="36" customHeight="1">
      <x:c r="A81" s="34"/>
      <x:c r="B81" s="34"/>
      <x:c r="C81" s="35"/>
      <x:c r="D81" s="36"/>
      <x:c r="E81" s="36"/>
      <x:c r="F81" s="37"/>
      <x:c r="G81" s="38" t="n">
        <x:f>IF(K81=0,0,IF(H81="",1,-1))</x:f>
        <x:v>0</x:v>
      </x:c>
      <x:c r="H81" s="33" t="str">
        <x:f>IF(K81=0,"",IF(A81="","Introduzca el ID de salida",IF(IF(IFERROR(OR(CODE(UPPER(LEFT(A81,1)))&lt;65,CODE(UPPER(LEFT(A81,1)))&gt;90),TRUE),TRUE,OR(NOT(ISTEXT(A81)),LEN(A81)&gt;64,LEN(A81)&lt;&gt;LEN(SUBSTITUTE(A81,"*","")),LEN(A81)&lt;&gt;LEN(SUBSTITUTE(A81,"?","")),LEN(A81)&lt;&gt;LEN(SUBSTITUTE(A81,"~","")),LEN(A81)&lt;&gt;LEN(SUBSTITUTE(A81,"=","")),LEN(A81)&lt;&gt;LEN(SUBSTITUTE(A81,"&lt;","")),LEN(A81)&lt;&gt;LEN(SUBSTITUTE(A81,"&gt;","")))),"ID: texto que empiece por A–Z, hasta 64 caracteres; sin *, ?, ~, =, &lt; ni &gt;. Ejemplo: T-001.",IF(COUNTIFS('Exits'!$A$9:$A$608,A81)&lt;&gt;1,"ID de salida duplicado",IF(B81="","Introduzca el ID de la operación principal",IF(IF(IFERROR(OR(CODE(UPPER(LEFT(B81,1)))&lt;65,CODE(UPPER(LEFT(B81,1)))&gt;90),TRUE),TRUE,OR(NOT(ISTEXT(B81)),LEN(B81)&gt;64,LEN(B81)&lt;&gt;LEN(SUBSTITUTE(B81,"*","")),LEN(B81)&lt;&gt;LEN(SUBSTITUTE(B81,"?","")),LEN(B81)&lt;&gt;LEN(SUBSTITUTE(B81,"~","")),LEN(B81)&lt;&gt;LEN(SUBSTITUTE(B81,"=","")),LEN(B81)&lt;&gt;LEN(SUBSTITUTE(B81,"&lt;","")),LEN(B81)&lt;&gt;LEN(SUBSTITUTE(B81,"&gt;","")))),"ID: texto que empiece por A–Z, hasta 64 caracteres; sin *, ?, ~, =, &lt; ni &gt;. Ejemplo: T-001.",IF(COUNTIFS('Trades'!$A$9:$A$208,B81)&lt;&gt;1,"El ID debe corresponder a una sola fila de Trades",IF(NOT(ISNUMBER(C81)),"Introduzca una fecha y hora de cierre válidas",IF(OR(C81&lt;1,C81&gt;2958465),"Introduzca una fecha y hora de cierre válidas",IF(NOT(ISNUMBER(D81)),"Indique una cantidad cerrada positiva",IF(OR(D81&lt;=0,D81&gt;1000000,ROUND(D81,8)&lt;&gt;D81),"Indique una cantidad cerrada positiva",IF(NOT(ISNUMBER(INDEX('Trades'!$D$9:$D$208,MATCH(B81,'Trades'!$A$9:$A$208,0)))),"Introduzca una fecha y hora de apertura válidas",IF(C81&lt;INDEX('Trades'!$D$9:$D$208,MATCH(B81,'Trades'!$A$9:$A$208,0)),"El cierre precede a la apertura",IF(AND(E81&lt;&gt;"",OR(NOT(ISNUMBER(E81)),E81&lt;=0)),"Indique un precio positivo o deje la celda vacía",IF(AND(F81&lt;&gt;"",NOT(ISNUMBER(F81))),"El P&amp;L bruto debe ser numérico o estar vacío",IF(AND(ISNUMBER(F81),OR(ABS(F81)&gt;1000000000,ROUND(F81,2)&lt;&gt;F81)),"Importes: hasta 2 decimales; valor absoluto de entrada ≤ 1.000.000.000.",""))))))))))))))))</x:f>
      </x:c>
      <x:c r="I81" s="29" t="str">
        <x:f>IF(ISNUMBER(D81),ROUND(D81,8),"")</x:f>
      </x:c>
      <x:c r="J81" s="29" t="n">
        <x:f>IF(ISNUMBER(F81),1,0)</x:f>
        <x:v>0</x:v>
      </x:c>
      <x:c r="K81" s="29" t="n">
        <x:f>IF(COUNTA(A81:F81)=0,0,1)</x:f>
        <x:v>0</x:v>
      </x:c>
    </x:row>
    <x:row r="82" ht="36" customHeight="1">
      <x:c r="A82" s="34"/>
      <x:c r="B82" s="34"/>
      <x:c r="C82" s="35"/>
      <x:c r="D82" s="36"/>
      <x:c r="E82" s="36"/>
      <x:c r="F82" s="37"/>
      <x:c r="G82" s="38" t="n">
        <x:f>IF(K82=0,0,IF(H82="",1,-1))</x:f>
        <x:v>0</x:v>
      </x:c>
      <x:c r="H82" s="33" t="str">
        <x:f>IF(K82=0,"",IF(A82="","Introduzca el ID de salida",IF(IF(IFERROR(OR(CODE(UPPER(LEFT(A82,1)))&lt;65,CODE(UPPER(LEFT(A82,1)))&gt;90),TRUE),TRUE,OR(NOT(ISTEXT(A82)),LEN(A82)&gt;64,LEN(A82)&lt;&gt;LEN(SUBSTITUTE(A82,"*","")),LEN(A82)&lt;&gt;LEN(SUBSTITUTE(A82,"?","")),LEN(A82)&lt;&gt;LEN(SUBSTITUTE(A82,"~","")),LEN(A82)&lt;&gt;LEN(SUBSTITUTE(A82,"=","")),LEN(A82)&lt;&gt;LEN(SUBSTITUTE(A82,"&lt;","")),LEN(A82)&lt;&gt;LEN(SUBSTITUTE(A82,"&gt;","")))),"ID: texto que empiece por A–Z, hasta 64 caracteres; sin *, ?, ~, =, &lt; ni &gt;. Ejemplo: T-001.",IF(COUNTIFS('Exits'!$A$9:$A$608,A82)&lt;&gt;1,"ID de salida duplicado",IF(B82="","Introduzca el ID de la operación principal",IF(IF(IFERROR(OR(CODE(UPPER(LEFT(B82,1)))&lt;65,CODE(UPPER(LEFT(B82,1)))&gt;90),TRUE),TRUE,OR(NOT(ISTEXT(B82)),LEN(B82)&gt;64,LEN(B82)&lt;&gt;LEN(SUBSTITUTE(B82,"*","")),LEN(B82)&lt;&gt;LEN(SUBSTITUTE(B82,"?","")),LEN(B82)&lt;&gt;LEN(SUBSTITUTE(B82,"~","")),LEN(B82)&lt;&gt;LEN(SUBSTITUTE(B82,"=","")),LEN(B82)&lt;&gt;LEN(SUBSTITUTE(B82,"&lt;","")),LEN(B82)&lt;&gt;LEN(SUBSTITUTE(B82,"&gt;","")))),"ID: texto que empiece por A–Z, hasta 64 caracteres; sin *, ?, ~, =, &lt; ni &gt;. Ejemplo: T-001.",IF(COUNTIFS('Trades'!$A$9:$A$208,B82)&lt;&gt;1,"El ID debe corresponder a una sola fila de Trades",IF(NOT(ISNUMBER(C82)),"Introduzca una fecha y hora de cierre válidas",IF(OR(C82&lt;1,C82&gt;2958465),"Introduzca una fecha y hora de cierre válidas",IF(NOT(ISNUMBER(D82)),"Indique una cantidad cerrada positiva",IF(OR(D82&lt;=0,D82&gt;1000000,ROUND(D82,8)&lt;&gt;D82),"Indique una cantidad cerrada positiva",IF(NOT(ISNUMBER(INDEX('Trades'!$D$9:$D$208,MATCH(B82,'Trades'!$A$9:$A$208,0)))),"Introduzca una fecha y hora de apertura válidas",IF(C82&lt;INDEX('Trades'!$D$9:$D$208,MATCH(B82,'Trades'!$A$9:$A$208,0)),"El cierre precede a la apertura",IF(AND(E82&lt;&gt;"",OR(NOT(ISNUMBER(E82)),E82&lt;=0)),"Indique un precio positivo o deje la celda vacía",IF(AND(F82&lt;&gt;"",NOT(ISNUMBER(F82))),"El P&amp;L bruto debe ser numérico o estar vacío",IF(AND(ISNUMBER(F82),OR(ABS(F82)&gt;1000000000,ROUND(F82,2)&lt;&gt;F82)),"Importes: hasta 2 decimales; valor absoluto de entrada ≤ 1.000.000.000.",""))))))))))))))))</x:f>
      </x:c>
      <x:c r="I82" s="29" t="str">
        <x:f>IF(ISNUMBER(D82),ROUND(D82,8),"")</x:f>
      </x:c>
      <x:c r="J82" s="29" t="n">
        <x:f>IF(ISNUMBER(F82),1,0)</x:f>
        <x:v>0</x:v>
      </x:c>
      <x:c r="K82" s="29" t="n">
        <x:f>IF(COUNTA(A82:F82)=0,0,1)</x:f>
        <x:v>0</x:v>
      </x:c>
    </x:row>
    <x:row r="83" ht="36" customHeight="1">
      <x:c r="A83" s="34"/>
      <x:c r="B83" s="34"/>
      <x:c r="C83" s="35"/>
      <x:c r="D83" s="36"/>
      <x:c r="E83" s="36"/>
      <x:c r="F83" s="37"/>
      <x:c r="G83" s="38" t="n">
        <x:f>IF(K83=0,0,IF(H83="",1,-1))</x:f>
        <x:v>0</x:v>
      </x:c>
      <x:c r="H83" s="33" t="str">
        <x:f>IF(K83=0,"",IF(A83="","Introduzca el ID de salida",IF(IF(IFERROR(OR(CODE(UPPER(LEFT(A83,1)))&lt;65,CODE(UPPER(LEFT(A83,1)))&gt;90),TRUE),TRUE,OR(NOT(ISTEXT(A83)),LEN(A83)&gt;64,LEN(A83)&lt;&gt;LEN(SUBSTITUTE(A83,"*","")),LEN(A83)&lt;&gt;LEN(SUBSTITUTE(A83,"?","")),LEN(A83)&lt;&gt;LEN(SUBSTITUTE(A83,"~","")),LEN(A83)&lt;&gt;LEN(SUBSTITUTE(A83,"=","")),LEN(A83)&lt;&gt;LEN(SUBSTITUTE(A83,"&lt;","")),LEN(A83)&lt;&gt;LEN(SUBSTITUTE(A83,"&gt;","")))),"ID: texto que empiece por A–Z, hasta 64 caracteres; sin *, ?, ~, =, &lt; ni &gt;. Ejemplo: T-001.",IF(COUNTIFS('Exits'!$A$9:$A$608,A83)&lt;&gt;1,"ID de salida duplicado",IF(B83="","Introduzca el ID de la operación principal",IF(IF(IFERROR(OR(CODE(UPPER(LEFT(B83,1)))&lt;65,CODE(UPPER(LEFT(B83,1)))&gt;90),TRUE),TRUE,OR(NOT(ISTEXT(B83)),LEN(B83)&gt;64,LEN(B83)&lt;&gt;LEN(SUBSTITUTE(B83,"*","")),LEN(B83)&lt;&gt;LEN(SUBSTITUTE(B83,"?","")),LEN(B83)&lt;&gt;LEN(SUBSTITUTE(B83,"~","")),LEN(B83)&lt;&gt;LEN(SUBSTITUTE(B83,"=","")),LEN(B83)&lt;&gt;LEN(SUBSTITUTE(B83,"&lt;","")),LEN(B83)&lt;&gt;LEN(SUBSTITUTE(B83,"&gt;","")))),"ID: texto que empiece por A–Z, hasta 64 caracteres; sin *, ?, ~, =, &lt; ni &gt;. Ejemplo: T-001.",IF(COUNTIFS('Trades'!$A$9:$A$208,B83)&lt;&gt;1,"El ID debe corresponder a una sola fila de Trades",IF(NOT(ISNUMBER(C83)),"Introduzca una fecha y hora de cierre válidas",IF(OR(C83&lt;1,C83&gt;2958465),"Introduzca una fecha y hora de cierre válidas",IF(NOT(ISNUMBER(D83)),"Indique una cantidad cerrada positiva",IF(OR(D83&lt;=0,D83&gt;1000000,ROUND(D83,8)&lt;&gt;D83),"Indique una cantidad cerrada positiva",IF(NOT(ISNUMBER(INDEX('Trades'!$D$9:$D$208,MATCH(B83,'Trades'!$A$9:$A$208,0)))),"Introduzca una fecha y hora de apertura válidas",IF(C83&lt;INDEX('Trades'!$D$9:$D$208,MATCH(B83,'Trades'!$A$9:$A$208,0)),"El cierre precede a la apertura",IF(AND(E83&lt;&gt;"",OR(NOT(ISNUMBER(E83)),E83&lt;=0)),"Indique un precio positivo o deje la celda vacía",IF(AND(F83&lt;&gt;"",NOT(ISNUMBER(F83))),"El P&amp;L bruto debe ser numérico o estar vacío",IF(AND(ISNUMBER(F83),OR(ABS(F83)&gt;1000000000,ROUND(F83,2)&lt;&gt;F83)),"Importes: hasta 2 decimales; valor absoluto de entrada ≤ 1.000.000.000.",""))))))))))))))))</x:f>
      </x:c>
      <x:c r="I83" s="29" t="str">
        <x:f>IF(ISNUMBER(D83),ROUND(D83,8),"")</x:f>
      </x:c>
      <x:c r="J83" s="29" t="n">
        <x:f>IF(ISNUMBER(F83),1,0)</x:f>
        <x:v>0</x:v>
      </x:c>
      <x:c r="K83" s="29" t="n">
        <x:f>IF(COUNTA(A83:F83)=0,0,1)</x:f>
        <x:v>0</x:v>
      </x:c>
    </x:row>
    <x:row r="84" ht="36" customHeight="1">
      <x:c r="A84" s="34"/>
      <x:c r="B84" s="34"/>
      <x:c r="C84" s="35"/>
      <x:c r="D84" s="36"/>
      <x:c r="E84" s="36"/>
      <x:c r="F84" s="37"/>
      <x:c r="G84" s="38" t="n">
        <x:f>IF(K84=0,0,IF(H84="",1,-1))</x:f>
        <x:v>0</x:v>
      </x:c>
      <x:c r="H84" s="33" t="str">
        <x:f>IF(K84=0,"",IF(A84="","Introduzca el ID de salida",IF(IF(IFERROR(OR(CODE(UPPER(LEFT(A84,1)))&lt;65,CODE(UPPER(LEFT(A84,1)))&gt;90),TRUE),TRUE,OR(NOT(ISTEXT(A84)),LEN(A84)&gt;64,LEN(A84)&lt;&gt;LEN(SUBSTITUTE(A84,"*","")),LEN(A84)&lt;&gt;LEN(SUBSTITUTE(A84,"?","")),LEN(A84)&lt;&gt;LEN(SUBSTITUTE(A84,"~","")),LEN(A84)&lt;&gt;LEN(SUBSTITUTE(A84,"=","")),LEN(A84)&lt;&gt;LEN(SUBSTITUTE(A84,"&lt;","")),LEN(A84)&lt;&gt;LEN(SUBSTITUTE(A84,"&gt;","")))),"ID: texto que empiece por A–Z, hasta 64 caracteres; sin *, ?, ~, =, &lt; ni &gt;. Ejemplo: T-001.",IF(COUNTIFS('Exits'!$A$9:$A$608,A84)&lt;&gt;1,"ID de salida duplicado",IF(B84="","Introduzca el ID de la operación principal",IF(IF(IFERROR(OR(CODE(UPPER(LEFT(B84,1)))&lt;65,CODE(UPPER(LEFT(B84,1)))&gt;90),TRUE),TRUE,OR(NOT(ISTEXT(B84)),LEN(B84)&gt;64,LEN(B84)&lt;&gt;LEN(SUBSTITUTE(B84,"*","")),LEN(B84)&lt;&gt;LEN(SUBSTITUTE(B84,"?","")),LEN(B84)&lt;&gt;LEN(SUBSTITUTE(B84,"~","")),LEN(B84)&lt;&gt;LEN(SUBSTITUTE(B84,"=","")),LEN(B84)&lt;&gt;LEN(SUBSTITUTE(B84,"&lt;","")),LEN(B84)&lt;&gt;LEN(SUBSTITUTE(B84,"&gt;","")))),"ID: texto que empiece por A–Z, hasta 64 caracteres; sin *, ?, ~, =, &lt; ni &gt;. Ejemplo: T-001.",IF(COUNTIFS('Trades'!$A$9:$A$208,B84)&lt;&gt;1,"El ID debe corresponder a una sola fila de Trades",IF(NOT(ISNUMBER(C84)),"Introduzca una fecha y hora de cierre válidas",IF(OR(C84&lt;1,C84&gt;2958465),"Introduzca una fecha y hora de cierre válidas",IF(NOT(ISNUMBER(D84)),"Indique una cantidad cerrada positiva",IF(OR(D84&lt;=0,D84&gt;1000000,ROUND(D84,8)&lt;&gt;D84),"Indique una cantidad cerrada positiva",IF(NOT(ISNUMBER(INDEX('Trades'!$D$9:$D$208,MATCH(B84,'Trades'!$A$9:$A$208,0)))),"Introduzca una fecha y hora de apertura válidas",IF(C84&lt;INDEX('Trades'!$D$9:$D$208,MATCH(B84,'Trades'!$A$9:$A$208,0)),"El cierre precede a la apertura",IF(AND(E84&lt;&gt;"",OR(NOT(ISNUMBER(E84)),E84&lt;=0)),"Indique un precio positivo o deje la celda vacía",IF(AND(F84&lt;&gt;"",NOT(ISNUMBER(F84))),"El P&amp;L bruto debe ser numérico o estar vacío",IF(AND(ISNUMBER(F84),OR(ABS(F84)&gt;1000000000,ROUND(F84,2)&lt;&gt;F84)),"Importes: hasta 2 decimales; valor absoluto de entrada ≤ 1.000.000.000.",""))))))))))))))))</x:f>
      </x:c>
      <x:c r="I84" s="29" t="str">
        <x:f>IF(ISNUMBER(D84),ROUND(D84,8),"")</x:f>
      </x:c>
      <x:c r="J84" s="29" t="n">
        <x:f>IF(ISNUMBER(F84),1,0)</x:f>
        <x:v>0</x:v>
      </x:c>
      <x:c r="K84" s="29" t="n">
        <x:f>IF(COUNTA(A84:F84)=0,0,1)</x:f>
        <x:v>0</x:v>
      </x:c>
    </x:row>
    <x:row r="85" ht="36" customHeight="1">
      <x:c r="A85" s="34"/>
      <x:c r="B85" s="34"/>
      <x:c r="C85" s="35"/>
      <x:c r="D85" s="36"/>
      <x:c r="E85" s="36"/>
      <x:c r="F85" s="37"/>
      <x:c r="G85" s="38" t="n">
        <x:f>IF(K85=0,0,IF(H85="",1,-1))</x:f>
        <x:v>0</x:v>
      </x:c>
      <x:c r="H85" s="33" t="str">
        <x:f>IF(K85=0,"",IF(A85="","Introduzca el ID de salida",IF(IF(IFERROR(OR(CODE(UPPER(LEFT(A85,1)))&lt;65,CODE(UPPER(LEFT(A85,1)))&gt;90),TRUE),TRUE,OR(NOT(ISTEXT(A85)),LEN(A85)&gt;64,LEN(A85)&lt;&gt;LEN(SUBSTITUTE(A85,"*","")),LEN(A85)&lt;&gt;LEN(SUBSTITUTE(A85,"?","")),LEN(A85)&lt;&gt;LEN(SUBSTITUTE(A85,"~","")),LEN(A85)&lt;&gt;LEN(SUBSTITUTE(A85,"=","")),LEN(A85)&lt;&gt;LEN(SUBSTITUTE(A85,"&lt;","")),LEN(A85)&lt;&gt;LEN(SUBSTITUTE(A85,"&gt;","")))),"ID: texto que empiece por A–Z, hasta 64 caracteres; sin *, ?, ~, =, &lt; ni &gt;. Ejemplo: T-001.",IF(COUNTIFS('Exits'!$A$9:$A$608,A85)&lt;&gt;1,"ID de salida duplicado",IF(B85="","Introduzca el ID de la operación principal",IF(IF(IFERROR(OR(CODE(UPPER(LEFT(B85,1)))&lt;65,CODE(UPPER(LEFT(B85,1)))&gt;90),TRUE),TRUE,OR(NOT(ISTEXT(B85)),LEN(B85)&gt;64,LEN(B85)&lt;&gt;LEN(SUBSTITUTE(B85,"*","")),LEN(B85)&lt;&gt;LEN(SUBSTITUTE(B85,"?","")),LEN(B85)&lt;&gt;LEN(SUBSTITUTE(B85,"~","")),LEN(B85)&lt;&gt;LEN(SUBSTITUTE(B85,"=","")),LEN(B85)&lt;&gt;LEN(SUBSTITUTE(B85,"&lt;","")),LEN(B85)&lt;&gt;LEN(SUBSTITUTE(B85,"&gt;","")))),"ID: texto que empiece por A–Z, hasta 64 caracteres; sin *, ?, ~, =, &lt; ni &gt;. Ejemplo: T-001.",IF(COUNTIFS('Trades'!$A$9:$A$208,B85)&lt;&gt;1,"El ID debe corresponder a una sola fila de Trades",IF(NOT(ISNUMBER(C85)),"Introduzca una fecha y hora de cierre válidas",IF(OR(C85&lt;1,C85&gt;2958465),"Introduzca una fecha y hora de cierre válidas",IF(NOT(ISNUMBER(D85)),"Indique una cantidad cerrada positiva",IF(OR(D85&lt;=0,D85&gt;1000000,ROUND(D85,8)&lt;&gt;D85),"Indique una cantidad cerrada positiva",IF(NOT(ISNUMBER(INDEX('Trades'!$D$9:$D$208,MATCH(B85,'Trades'!$A$9:$A$208,0)))),"Introduzca una fecha y hora de apertura válidas",IF(C85&lt;INDEX('Trades'!$D$9:$D$208,MATCH(B85,'Trades'!$A$9:$A$208,0)),"El cierre precede a la apertura",IF(AND(E85&lt;&gt;"",OR(NOT(ISNUMBER(E85)),E85&lt;=0)),"Indique un precio positivo o deje la celda vacía",IF(AND(F85&lt;&gt;"",NOT(ISNUMBER(F85))),"El P&amp;L bruto debe ser numérico o estar vacío",IF(AND(ISNUMBER(F85),OR(ABS(F85)&gt;1000000000,ROUND(F85,2)&lt;&gt;F85)),"Importes: hasta 2 decimales; valor absoluto de entrada ≤ 1.000.000.000.",""))))))))))))))))</x:f>
      </x:c>
      <x:c r="I85" s="29" t="str">
        <x:f>IF(ISNUMBER(D85),ROUND(D85,8),"")</x:f>
      </x:c>
      <x:c r="J85" s="29" t="n">
        <x:f>IF(ISNUMBER(F85),1,0)</x:f>
        <x:v>0</x:v>
      </x:c>
      <x:c r="K85" s="29" t="n">
        <x:f>IF(COUNTA(A85:F85)=0,0,1)</x:f>
        <x:v>0</x:v>
      </x:c>
    </x:row>
    <x:row r="86" ht="36" customHeight="1">
      <x:c r="A86" s="34"/>
      <x:c r="B86" s="34"/>
      <x:c r="C86" s="35"/>
      <x:c r="D86" s="36"/>
      <x:c r="E86" s="36"/>
      <x:c r="F86" s="37"/>
      <x:c r="G86" s="38" t="n">
        <x:f>IF(K86=0,0,IF(H86="",1,-1))</x:f>
        <x:v>0</x:v>
      </x:c>
      <x:c r="H86" s="33" t="str">
        <x:f>IF(K86=0,"",IF(A86="","Introduzca el ID de salida",IF(IF(IFERROR(OR(CODE(UPPER(LEFT(A86,1)))&lt;65,CODE(UPPER(LEFT(A86,1)))&gt;90),TRUE),TRUE,OR(NOT(ISTEXT(A86)),LEN(A86)&gt;64,LEN(A86)&lt;&gt;LEN(SUBSTITUTE(A86,"*","")),LEN(A86)&lt;&gt;LEN(SUBSTITUTE(A86,"?","")),LEN(A86)&lt;&gt;LEN(SUBSTITUTE(A86,"~","")),LEN(A86)&lt;&gt;LEN(SUBSTITUTE(A86,"=","")),LEN(A86)&lt;&gt;LEN(SUBSTITUTE(A86,"&lt;","")),LEN(A86)&lt;&gt;LEN(SUBSTITUTE(A86,"&gt;","")))),"ID: texto que empiece por A–Z, hasta 64 caracteres; sin *, ?, ~, =, &lt; ni &gt;. Ejemplo: T-001.",IF(COUNTIFS('Exits'!$A$9:$A$608,A86)&lt;&gt;1,"ID de salida duplicado",IF(B86="","Introduzca el ID de la operación principal",IF(IF(IFERROR(OR(CODE(UPPER(LEFT(B86,1)))&lt;65,CODE(UPPER(LEFT(B86,1)))&gt;90),TRUE),TRUE,OR(NOT(ISTEXT(B86)),LEN(B86)&gt;64,LEN(B86)&lt;&gt;LEN(SUBSTITUTE(B86,"*","")),LEN(B86)&lt;&gt;LEN(SUBSTITUTE(B86,"?","")),LEN(B86)&lt;&gt;LEN(SUBSTITUTE(B86,"~","")),LEN(B86)&lt;&gt;LEN(SUBSTITUTE(B86,"=","")),LEN(B86)&lt;&gt;LEN(SUBSTITUTE(B86,"&lt;","")),LEN(B86)&lt;&gt;LEN(SUBSTITUTE(B86,"&gt;","")))),"ID: texto que empiece por A–Z, hasta 64 caracteres; sin *, ?, ~, =, &lt; ni &gt;. Ejemplo: T-001.",IF(COUNTIFS('Trades'!$A$9:$A$208,B86)&lt;&gt;1,"El ID debe corresponder a una sola fila de Trades",IF(NOT(ISNUMBER(C86)),"Introduzca una fecha y hora de cierre válidas",IF(OR(C86&lt;1,C86&gt;2958465),"Introduzca una fecha y hora de cierre válidas",IF(NOT(ISNUMBER(D86)),"Indique una cantidad cerrada positiva",IF(OR(D86&lt;=0,D86&gt;1000000,ROUND(D86,8)&lt;&gt;D86),"Indique una cantidad cerrada positiva",IF(NOT(ISNUMBER(INDEX('Trades'!$D$9:$D$208,MATCH(B86,'Trades'!$A$9:$A$208,0)))),"Introduzca una fecha y hora de apertura válidas",IF(C86&lt;INDEX('Trades'!$D$9:$D$208,MATCH(B86,'Trades'!$A$9:$A$208,0)),"El cierre precede a la apertura",IF(AND(E86&lt;&gt;"",OR(NOT(ISNUMBER(E86)),E86&lt;=0)),"Indique un precio positivo o deje la celda vacía",IF(AND(F86&lt;&gt;"",NOT(ISNUMBER(F86))),"El P&amp;L bruto debe ser numérico o estar vacío",IF(AND(ISNUMBER(F86),OR(ABS(F86)&gt;1000000000,ROUND(F86,2)&lt;&gt;F86)),"Importes: hasta 2 decimales; valor absoluto de entrada ≤ 1.000.000.000.",""))))))))))))))))</x:f>
      </x:c>
      <x:c r="I86" s="29" t="str">
        <x:f>IF(ISNUMBER(D86),ROUND(D86,8),"")</x:f>
      </x:c>
      <x:c r="J86" s="29" t="n">
        <x:f>IF(ISNUMBER(F86),1,0)</x:f>
        <x:v>0</x:v>
      </x:c>
      <x:c r="K86" s="29" t="n">
        <x:f>IF(COUNTA(A86:F86)=0,0,1)</x:f>
        <x:v>0</x:v>
      </x:c>
    </x:row>
    <x:row r="87" ht="36" customHeight="1">
      <x:c r="A87" s="34"/>
      <x:c r="B87" s="34"/>
      <x:c r="C87" s="35"/>
      <x:c r="D87" s="36"/>
      <x:c r="E87" s="36"/>
      <x:c r="F87" s="37"/>
      <x:c r="G87" s="38" t="n">
        <x:f>IF(K87=0,0,IF(H87="",1,-1))</x:f>
        <x:v>0</x:v>
      </x:c>
      <x:c r="H87" s="33" t="str">
        <x:f>IF(K87=0,"",IF(A87="","Introduzca el ID de salida",IF(IF(IFERROR(OR(CODE(UPPER(LEFT(A87,1)))&lt;65,CODE(UPPER(LEFT(A87,1)))&gt;90),TRUE),TRUE,OR(NOT(ISTEXT(A87)),LEN(A87)&gt;64,LEN(A87)&lt;&gt;LEN(SUBSTITUTE(A87,"*","")),LEN(A87)&lt;&gt;LEN(SUBSTITUTE(A87,"?","")),LEN(A87)&lt;&gt;LEN(SUBSTITUTE(A87,"~","")),LEN(A87)&lt;&gt;LEN(SUBSTITUTE(A87,"=","")),LEN(A87)&lt;&gt;LEN(SUBSTITUTE(A87,"&lt;","")),LEN(A87)&lt;&gt;LEN(SUBSTITUTE(A87,"&gt;","")))),"ID: texto que empiece por A–Z, hasta 64 caracteres; sin *, ?, ~, =, &lt; ni &gt;. Ejemplo: T-001.",IF(COUNTIFS('Exits'!$A$9:$A$608,A87)&lt;&gt;1,"ID de salida duplicado",IF(B87="","Introduzca el ID de la operación principal",IF(IF(IFERROR(OR(CODE(UPPER(LEFT(B87,1)))&lt;65,CODE(UPPER(LEFT(B87,1)))&gt;90),TRUE),TRUE,OR(NOT(ISTEXT(B87)),LEN(B87)&gt;64,LEN(B87)&lt;&gt;LEN(SUBSTITUTE(B87,"*","")),LEN(B87)&lt;&gt;LEN(SUBSTITUTE(B87,"?","")),LEN(B87)&lt;&gt;LEN(SUBSTITUTE(B87,"~","")),LEN(B87)&lt;&gt;LEN(SUBSTITUTE(B87,"=","")),LEN(B87)&lt;&gt;LEN(SUBSTITUTE(B87,"&lt;","")),LEN(B87)&lt;&gt;LEN(SUBSTITUTE(B87,"&gt;","")))),"ID: texto que empiece por A–Z, hasta 64 caracteres; sin *, ?, ~, =, &lt; ni &gt;. Ejemplo: T-001.",IF(COUNTIFS('Trades'!$A$9:$A$208,B87)&lt;&gt;1,"El ID debe corresponder a una sola fila de Trades",IF(NOT(ISNUMBER(C87)),"Introduzca una fecha y hora de cierre válidas",IF(OR(C87&lt;1,C87&gt;2958465),"Introduzca una fecha y hora de cierre válidas",IF(NOT(ISNUMBER(D87)),"Indique una cantidad cerrada positiva",IF(OR(D87&lt;=0,D87&gt;1000000,ROUND(D87,8)&lt;&gt;D87),"Indique una cantidad cerrada positiva",IF(NOT(ISNUMBER(INDEX('Trades'!$D$9:$D$208,MATCH(B87,'Trades'!$A$9:$A$208,0)))),"Introduzca una fecha y hora de apertura válidas",IF(C87&lt;INDEX('Trades'!$D$9:$D$208,MATCH(B87,'Trades'!$A$9:$A$208,0)),"El cierre precede a la apertura",IF(AND(E87&lt;&gt;"",OR(NOT(ISNUMBER(E87)),E87&lt;=0)),"Indique un precio positivo o deje la celda vacía",IF(AND(F87&lt;&gt;"",NOT(ISNUMBER(F87))),"El P&amp;L bruto debe ser numérico o estar vacío",IF(AND(ISNUMBER(F87),OR(ABS(F87)&gt;1000000000,ROUND(F87,2)&lt;&gt;F87)),"Importes: hasta 2 decimales; valor absoluto de entrada ≤ 1.000.000.000.",""))))))))))))))))</x:f>
      </x:c>
      <x:c r="I87" s="29" t="str">
        <x:f>IF(ISNUMBER(D87),ROUND(D87,8),"")</x:f>
      </x:c>
      <x:c r="J87" s="29" t="n">
        <x:f>IF(ISNUMBER(F87),1,0)</x:f>
        <x:v>0</x:v>
      </x:c>
      <x:c r="K87" s="29" t="n">
        <x:f>IF(COUNTA(A87:F87)=0,0,1)</x:f>
        <x:v>0</x:v>
      </x:c>
    </x:row>
    <x:row r="88" ht="36" customHeight="1">
      <x:c r="A88" s="34"/>
      <x:c r="B88" s="34"/>
      <x:c r="C88" s="35"/>
      <x:c r="D88" s="36"/>
      <x:c r="E88" s="36"/>
      <x:c r="F88" s="37"/>
      <x:c r="G88" s="38" t="n">
        <x:f>IF(K88=0,0,IF(H88="",1,-1))</x:f>
        <x:v>0</x:v>
      </x:c>
      <x:c r="H88" s="33" t="str">
        <x:f>IF(K88=0,"",IF(A88="","Introduzca el ID de salida",IF(IF(IFERROR(OR(CODE(UPPER(LEFT(A88,1)))&lt;65,CODE(UPPER(LEFT(A88,1)))&gt;90),TRUE),TRUE,OR(NOT(ISTEXT(A88)),LEN(A88)&gt;64,LEN(A88)&lt;&gt;LEN(SUBSTITUTE(A88,"*","")),LEN(A88)&lt;&gt;LEN(SUBSTITUTE(A88,"?","")),LEN(A88)&lt;&gt;LEN(SUBSTITUTE(A88,"~","")),LEN(A88)&lt;&gt;LEN(SUBSTITUTE(A88,"=","")),LEN(A88)&lt;&gt;LEN(SUBSTITUTE(A88,"&lt;","")),LEN(A88)&lt;&gt;LEN(SUBSTITUTE(A88,"&gt;","")))),"ID: texto que empiece por A–Z, hasta 64 caracteres; sin *, ?, ~, =, &lt; ni &gt;. Ejemplo: T-001.",IF(COUNTIFS('Exits'!$A$9:$A$608,A88)&lt;&gt;1,"ID de salida duplicado",IF(B88="","Introduzca el ID de la operación principal",IF(IF(IFERROR(OR(CODE(UPPER(LEFT(B88,1)))&lt;65,CODE(UPPER(LEFT(B88,1)))&gt;90),TRUE),TRUE,OR(NOT(ISTEXT(B88)),LEN(B88)&gt;64,LEN(B88)&lt;&gt;LEN(SUBSTITUTE(B88,"*","")),LEN(B88)&lt;&gt;LEN(SUBSTITUTE(B88,"?","")),LEN(B88)&lt;&gt;LEN(SUBSTITUTE(B88,"~","")),LEN(B88)&lt;&gt;LEN(SUBSTITUTE(B88,"=","")),LEN(B88)&lt;&gt;LEN(SUBSTITUTE(B88,"&lt;","")),LEN(B88)&lt;&gt;LEN(SUBSTITUTE(B88,"&gt;","")))),"ID: texto que empiece por A–Z, hasta 64 caracteres; sin *, ?, ~, =, &lt; ni &gt;. Ejemplo: T-001.",IF(COUNTIFS('Trades'!$A$9:$A$208,B88)&lt;&gt;1,"El ID debe corresponder a una sola fila de Trades",IF(NOT(ISNUMBER(C88)),"Introduzca una fecha y hora de cierre válidas",IF(OR(C88&lt;1,C88&gt;2958465),"Introduzca una fecha y hora de cierre válidas",IF(NOT(ISNUMBER(D88)),"Indique una cantidad cerrada positiva",IF(OR(D88&lt;=0,D88&gt;1000000,ROUND(D88,8)&lt;&gt;D88),"Indique una cantidad cerrada positiva",IF(NOT(ISNUMBER(INDEX('Trades'!$D$9:$D$208,MATCH(B88,'Trades'!$A$9:$A$208,0)))),"Introduzca una fecha y hora de apertura válidas",IF(C88&lt;INDEX('Trades'!$D$9:$D$208,MATCH(B88,'Trades'!$A$9:$A$208,0)),"El cierre precede a la apertura",IF(AND(E88&lt;&gt;"",OR(NOT(ISNUMBER(E88)),E88&lt;=0)),"Indique un precio positivo o deje la celda vacía",IF(AND(F88&lt;&gt;"",NOT(ISNUMBER(F88))),"El P&amp;L bruto debe ser numérico o estar vacío",IF(AND(ISNUMBER(F88),OR(ABS(F88)&gt;1000000000,ROUND(F88,2)&lt;&gt;F88)),"Importes: hasta 2 decimales; valor absoluto de entrada ≤ 1.000.000.000.",""))))))))))))))))</x:f>
      </x:c>
      <x:c r="I88" s="29" t="str">
        <x:f>IF(ISNUMBER(D88),ROUND(D88,8),"")</x:f>
      </x:c>
      <x:c r="J88" s="29" t="n">
        <x:f>IF(ISNUMBER(F88),1,0)</x:f>
        <x:v>0</x:v>
      </x:c>
      <x:c r="K88" s="29" t="n">
        <x:f>IF(COUNTA(A88:F88)=0,0,1)</x:f>
        <x:v>0</x:v>
      </x:c>
    </x:row>
    <x:row r="89" ht="36" customHeight="1">
      <x:c r="A89" s="34"/>
      <x:c r="B89" s="34"/>
      <x:c r="C89" s="35"/>
      <x:c r="D89" s="36"/>
      <x:c r="E89" s="36"/>
      <x:c r="F89" s="37"/>
      <x:c r="G89" s="38" t="n">
        <x:f>IF(K89=0,0,IF(H89="",1,-1))</x:f>
        <x:v>0</x:v>
      </x:c>
      <x:c r="H89" s="33" t="str">
        <x:f>IF(K89=0,"",IF(A89="","Introduzca el ID de salida",IF(IF(IFERROR(OR(CODE(UPPER(LEFT(A89,1)))&lt;65,CODE(UPPER(LEFT(A89,1)))&gt;90),TRUE),TRUE,OR(NOT(ISTEXT(A89)),LEN(A89)&gt;64,LEN(A89)&lt;&gt;LEN(SUBSTITUTE(A89,"*","")),LEN(A89)&lt;&gt;LEN(SUBSTITUTE(A89,"?","")),LEN(A89)&lt;&gt;LEN(SUBSTITUTE(A89,"~","")),LEN(A89)&lt;&gt;LEN(SUBSTITUTE(A89,"=","")),LEN(A89)&lt;&gt;LEN(SUBSTITUTE(A89,"&lt;","")),LEN(A89)&lt;&gt;LEN(SUBSTITUTE(A89,"&gt;","")))),"ID: texto que empiece por A–Z, hasta 64 caracteres; sin *, ?, ~, =, &lt; ni &gt;. Ejemplo: T-001.",IF(COUNTIFS('Exits'!$A$9:$A$608,A89)&lt;&gt;1,"ID de salida duplicado",IF(B89="","Introduzca el ID de la operación principal",IF(IF(IFERROR(OR(CODE(UPPER(LEFT(B89,1)))&lt;65,CODE(UPPER(LEFT(B89,1)))&gt;90),TRUE),TRUE,OR(NOT(ISTEXT(B89)),LEN(B89)&gt;64,LEN(B89)&lt;&gt;LEN(SUBSTITUTE(B89,"*","")),LEN(B89)&lt;&gt;LEN(SUBSTITUTE(B89,"?","")),LEN(B89)&lt;&gt;LEN(SUBSTITUTE(B89,"~","")),LEN(B89)&lt;&gt;LEN(SUBSTITUTE(B89,"=","")),LEN(B89)&lt;&gt;LEN(SUBSTITUTE(B89,"&lt;","")),LEN(B89)&lt;&gt;LEN(SUBSTITUTE(B89,"&gt;","")))),"ID: texto que empiece por A–Z, hasta 64 caracteres; sin *, ?, ~, =, &lt; ni &gt;. Ejemplo: T-001.",IF(COUNTIFS('Trades'!$A$9:$A$208,B89)&lt;&gt;1,"El ID debe corresponder a una sola fila de Trades",IF(NOT(ISNUMBER(C89)),"Introduzca una fecha y hora de cierre válidas",IF(OR(C89&lt;1,C89&gt;2958465),"Introduzca una fecha y hora de cierre válidas",IF(NOT(ISNUMBER(D89)),"Indique una cantidad cerrada positiva",IF(OR(D89&lt;=0,D89&gt;1000000,ROUND(D89,8)&lt;&gt;D89),"Indique una cantidad cerrada positiva",IF(NOT(ISNUMBER(INDEX('Trades'!$D$9:$D$208,MATCH(B89,'Trades'!$A$9:$A$208,0)))),"Introduzca una fecha y hora de apertura válidas",IF(C89&lt;INDEX('Trades'!$D$9:$D$208,MATCH(B89,'Trades'!$A$9:$A$208,0)),"El cierre precede a la apertura",IF(AND(E89&lt;&gt;"",OR(NOT(ISNUMBER(E89)),E89&lt;=0)),"Indique un precio positivo o deje la celda vacía",IF(AND(F89&lt;&gt;"",NOT(ISNUMBER(F89))),"El P&amp;L bruto debe ser numérico o estar vacío",IF(AND(ISNUMBER(F89),OR(ABS(F89)&gt;1000000000,ROUND(F89,2)&lt;&gt;F89)),"Importes: hasta 2 decimales; valor absoluto de entrada ≤ 1.000.000.000.",""))))))))))))))))</x:f>
      </x:c>
      <x:c r="I89" s="29" t="str">
        <x:f>IF(ISNUMBER(D89),ROUND(D89,8),"")</x:f>
      </x:c>
      <x:c r="J89" s="29" t="n">
        <x:f>IF(ISNUMBER(F89),1,0)</x:f>
        <x:v>0</x:v>
      </x:c>
      <x:c r="K89" s="29" t="n">
        <x:f>IF(COUNTA(A89:F89)=0,0,1)</x:f>
        <x:v>0</x:v>
      </x:c>
    </x:row>
    <x:row r="90" ht="36" customHeight="1">
      <x:c r="A90" s="34"/>
      <x:c r="B90" s="34"/>
      <x:c r="C90" s="35"/>
      <x:c r="D90" s="36"/>
      <x:c r="E90" s="36"/>
      <x:c r="F90" s="37"/>
      <x:c r="G90" s="38" t="n">
        <x:f>IF(K90=0,0,IF(H90="",1,-1))</x:f>
        <x:v>0</x:v>
      </x:c>
      <x:c r="H90" s="33" t="str">
        <x:f>IF(K90=0,"",IF(A90="","Introduzca el ID de salida",IF(IF(IFERROR(OR(CODE(UPPER(LEFT(A90,1)))&lt;65,CODE(UPPER(LEFT(A90,1)))&gt;90),TRUE),TRUE,OR(NOT(ISTEXT(A90)),LEN(A90)&gt;64,LEN(A90)&lt;&gt;LEN(SUBSTITUTE(A90,"*","")),LEN(A90)&lt;&gt;LEN(SUBSTITUTE(A90,"?","")),LEN(A90)&lt;&gt;LEN(SUBSTITUTE(A90,"~","")),LEN(A90)&lt;&gt;LEN(SUBSTITUTE(A90,"=","")),LEN(A90)&lt;&gt;LEN(SUBSTITUTE(A90,"&lt;","")),LEN(A90)&lt;&gt;LEN(SUBSTITUTE(A90,"&gt;","")))),"ID: texto que empiece por A–Z, hasta 64 caracteres; sin *, ?, ~, =, &lt; ni &gt;. Ejemplo: T-001.",IF(COUNTIFS('Exits'!$A$9:$A$608,A90)&lt;&gt;1,"ID de salida duplicado",IF(B90="","Introduzca el ID de la operación principal",IF(IF(IFERROR(OR(CODE(UPPER(LEFT(B90,1)))&lt;65,CODE(UPPER(LEFT(B90,1)))&gt;90),TRUE),TRUE,OR(NOT(ISTEXT(B90)),LEN(B90)&gt;64,LEN(B90)&lt;&gt;LEN(SUBSTITUTE(B90,"*","")),LEN(B90)&lt;&gt;LEN(SUBSTITUTE(B90,"?","")),LEN(B90)&lt;&gt;LEN(SUBSTITUTE(B90,"~","")),LEN(B90)&lt;&gt;LEN(SUBSTITUTE(B90,"=","")),LEN(B90)&lt;&gt;LEN(SUBSTITUTE(B90,"&lt;","")),LEN(B90)&lt;&gt;LEN(SUBSTITUTE(B90,"&gt;","")))),"ID: texto que empiece por A–Z, hasta 64 caracteres; sin *, ?, ~, =, &lt; ni &gt;. Ejemplo: T-001.",IF(COUNTIFS('Trades'!$A$9:$A$208,B90)&lt;&gt;1,"El ID debe corresponder a una sola fila de Trades",IF(NOT(ISNUMBER(C90)),"Introduzca una fecha y hora de cierre válidas",IF(OR(C90&lt;1,C90&gt;2958465),"Introduzca una fecha y hora de cierre válidas",IF(NOT(ISNUMBER(D90)),"Indique una cantidad cerrada positiva",IF(OR(D90&lt;=0,D90&gt;1000000,ROUND(D90,8)&lt;&gt;D90),"Indique una cantidad cerrada positiva",IF(NOT(ISNUMBER(INDEX('Trades'!$D$9:$D$208,MATCH(B90,'Trades'!$A$9:$A$208,0)))),"Introduzca una fecha y hora de apertura válidas",IF(C90&lt;INDEX('Trades'!$D$9:$D$208,MATCH(B90,'Trades'!$A$9:$A$208,0)),"El cierre precede a la apertura",IF(AND(E90&lt;&gt;"",OR(NOT(ISNUMBER(E90)),E90&lt;=0)),"Indique un precio positivo o deje la celda vacía",IF(AND(F90&lt;&gt;"",NOT(ISNUMBER(F90))),"El P&amp;L bruto debe ser numérico o estar vacío",IF(AND(ISNUMBER(F90),OR(ABS(F90)&gt;1000000000,ROUND(F90,2)&lt;&gt;F90)),"Importes: hasta 2 decimales; valor absoluto de entrada ≤ 1.000.000.000.",""))))))))))))))))</x:f>
      </x:c>
      <x:c r="I90" s="29" t="str">
        <x:f>IF(ISNUMBER(D90),ROUND(D90,8),"")</x:f>
      </x:c>
      <x:c r="J90" s="29" t="n">
        <x:f>IF(ISNUMBER(F90),1,0)</x:f>
        <x:v>0</x:v>
      </x:c>
      <x:c r="K90" s="29" t="n">
        <x:f>IF(COUNTA(A90:F90)=0,0,1)</x:f>
        <x:v>0</x:v>
      </x:c>
    </x:row>
    <x:row r="91" ht="36" customHeight="1">
      <x:c r="A91" s="34"/>
      <x:c r="B91" s="34"/>
      <x:c r="C91" s="35"/>
      <x:c r="D91" s="36"/>
      <x:c r="E91" s="36"/>
      <x:c r="F91" s="37"/>
      <x:c r="G91" s="38" t="n">
        <x:f>IF(K91=0,0,IF(H91="",1,-1))</x:f>
        <x:v>0</x:v>
      </x:c>
      <x:c r="H91" s="33" t="str">
        <x:f>IF(K91=0,"",IF(A91="","Introduzca el ID de salida",IF(IF(IFERROR(OR(CODE(UPPER(LEFT(A91,1)))&lt;65,CODE(UPPER(LEFT(A91,1)))&gt;90),TRUE),TRUE,OR(NOT(ISTEXT(A91)),LEN(A91)&gt;64,LEN(A91)&lt;&gt;LEN(SUBSTITUTE(A91,"*","")),LEN(A91)&lt;&gt;LEN(SUBSTITUTE(A91,"?","")),LEN(A91)&lt;&gt;LEN(SUBSTITUTE(A91,"~","")),LEN(A91)&lt;&gt;LEN(SUBSTITUTE(A91,"=","")),LEN(A91)&lt;&gt;LEN(SUBSTITUTE(A91,"&lt;","")),LEN(A91)&lt;&gt;LEN(SUBSTITUTE(A91,"&gt;","")))),"ID: texto que empiece por A–Z, hasta 64 caracteres; sin *, ?, ~, =, &lt; ni &gt;. Ejemplo: T-001.",IF(COUNTIFS('Exits'!$A$9:$A$608,A91)&lt;&gt;1,"ID de salida duplicado",IF(B91="","Introduzca el ID de la operación principal",IF(IF(IFERROR(OR(CODE(UPPER(LEFT(B91,1)))&lt;65,CODE(UPPER(LEFT(B91,1)))&gt;90),TRUE),TRUE,OR(NOT(ISTEXT(B91)),LEN(B91)&gt;64,LEN(B91)&lt;&gt;LEN(SUBSTITUTE(B91,"*","")),LEN(B91)&lt;&gt;LEN(SUBSTITUTE(B91,"?","")),LEN(B91)&lt;&gt;LEN(SUBSTITUTE(B91,"~","")),LEN(B91)&lt;&gt;LEN(SUBSTITUTE(B91,"=","")),LEN(B91)&lt;&gt;LEN(SUBSTITUTE(B91,"&lt;","")),LEN(B91)&lt;&gt;LEN(SUBSTITUTE(B91,"&gt;","")))),"ID: texto que empiece por A–Z, hasta 64 caracteres; sin *, ?, ~, =, &lt; ni &gt;. Ejemplo: T-001.",IF(COUNTIFS('Trades'!$A$9:$A$208,B91)&lt;&gt;1,"El ID debe corresponder a una sola fila de Trades",IF(NOT(ISNUMBER(C91)),"Introduzca una fecha y hora de cierre válidas",IF(OR(C91&lt;1,C91&gt;2958465),"Introduzca una fecha y hora de cierre válidas",IF(NOT(ISNUMBER(D91)),"Indique una cantidad cerrada positiva",IF(OR(D91&lt;=0,D91&gt;1000000,ROUND(D91,8)&lt;&gt;D91),"Indique una cantidad cerrada positiva",IF(NOT(ISNUMBER(INDEX('Trades'!$D$9:$D$208,MATCH(B91,'Trades'!$A$9:$A$208,0)))),"Introduzca una fecha y hora de apertura válidas",IF(C91&lt;INDEX('Trades'!$D$9:$D$208,MATCH(B91,'Trades'!$A$9:$A$208,0)),"El cierre precede a la apertura",IF(AND(E91&lt;&gt;"",OR(NOT(ISNUMBER(E91)),E91&lt;=0)),"Indique un precio positivo o deje la celda vacía",IF(AND(F91&lt;&gt;"",NOT(ISNUMBER(F91))),"El P&amp;L bruto debe ser numérico o estar vacío",IF(AND(ISNUMBER(F91),OR(ABS(F91)&gt;1000000000,ROUND(F91,2)&lt;&gt;F91)),"Importes: hasta 2 decimales; valor absoluto de entrada ≤ 1.000.000.000.",""))))))))))))))))</x:f>
      </x:c>
      <x:c r="I91" s="29" t="str">
        <x:f>IF(ISNUMBER(D91),ROUND(D91,8),"")</x:f>
      </x:c>
      <x:c r="J91" s="29" t="n">
        <x:f>IF(ISNUMBER(F91),1,0)</x:f>
        <x:v>0</x:v>
      </x:c>
      <x:c r="K91" s="29" t="n">
        <x:f>IF(COUNTA(A91:F91)=0,0,1)</x:f>
        <x:v>0</x:v>
      </x:c>
    </x:row>
    <x:row r="92" ht="36" customHeight="1">
      <x:c r="A92" s="34"/>
      <x:c r="B92" s="34"/>
      <x:c r="C92" s="35"/>
      <x:c r="D92" s="36"/>
      <x:c r="E92" s="36"/>
      <x:c r="F92" s="37"/>
      <x:c r="G92" s="38" t="n">
        <x:f>IF(K92=0,0,IF(H92="",1,-1))</x:f>
        <x:v>0</x:v>
      </x:c>
      <x:c r="H92" s="33" t="str">
        <x:f>IF(K92=0,"",IF(A92="","Introduzca el ID de salida",IF(IF(IFERROR(OR(CODE(UPPER(LEFT(A92,1)))&lt;65,CODE(UPPER(LEFT(A92,1)))&gt;90),TRUE),TRUE,OR(NOT(ISTEXT(A92)),LEN(A92)&gt;64,LEN(A92)&lt;&gt;LEN(SUBSTITUTE(A92,"*","")),LEN(A92)&lt;&gt;LEN(SUBSTITUTE(A92,"?","")),LEN(A92)&lt;&gt;LEN(SUBSTITUTE(A92,"~","")),LEN(A92)&lt;&gt;LEN(SUBSTITUTE(A92,"=","")),LEN(A92)&lt;&gt;LEN(SUBSTITUTE(A92,"&lt;","")),LEN(A92)&lt;&gt;LEN(SUBSTITUTE(A92,"&gt;","")))),"ID: texto que empiece por A–Z, hasta 64 caracteres; sin *, ?, ~, =, &lt; ni &gt;. Ejemplo: T-001.",IF(COUNTIFS('Exits'!$A$9:$A$608,A92)&lt;&gt;1,"ID de salida duplicado",IF(B92="","Introduzca el ID de la operación principal",IF(IF(IFERROR(OR(CODE(UPPER(LEFT(B92,1)))&lt;65,CODE(UPPER(LEFT(B92,1)))&gt;90),TRUE),TRUE,OR(NOT(ISTEXT(B92)),LEN(B92)&gt;64,LEN(B92)&lt;&gt;LEN(SUBSTITUTE(B92,"*","")),LEN(B92)&lt;&gt;LEN(SUBSTITUTE(B92,"?","")),LEN(B92)&lt;&gt;LEN(SUBSTITUTE(B92,"~","")),LEN(B92)&lt;&gt;LEN(SUBSTITUTE(B92,"=","")),LEN(B92)&lt;&gt;LEN(SUBSTITUTE(B92,"&lt;","")),LEN(B92)&lt;&gt;LEN(SUBSTITUTE(B92,"&gt;","")))),"ID: texto que empiece por A–Z, hasta 64 caracteres; sin *, ?, ~, =, &lt; ni &gt;. Ejemplo: T-001.",IF(COUNTIFS('Trades'!$A$9:$A$208,B92)&lt;&gt;1,"El ID debe corresponder a una sola fila de Trades",IF(NOT(ISNUMBER(C92)),"Introduzca una fecha y hora de cierre válidas",IF(OR(C92&lt;1,C92&gt;2958465),"Introduzca una fecha y hora de cierre válidas",IF(NOT(ISNUMBER(D92)),"Indique una cantidad cerrada positiva",IF(OR(D92&lt;=0,D92&gt;1000000,ROUND(D92,8)&lt;&gt;D92),"Indique una cantidad cerrada positiva",IF(NOT(ISNUMBER(INDEX('Trades'!$D$9:$D$208,MATCH(B92,'Trades'!$A$9:$A$208,0)))),"Introduzca una fecha y hora de apertura válidas",IF(C92&lt;INDEX('Trades'!$D$9:$D$208,MATCH(B92,'Trades'!$A$9:$A$208,0)),"El cierre precede a la apertura",IF(AND(E92&lt;&gt;"",OR(NOT(ISNUMBER(E92)),E92&lt;=0)),"Indique un precio positivo o deje la celda vacía",IF(AND(F92&lt;&gt;"",NOT(ISNUMBER(F92))),"El P&amp;L bruto debe ser numérico o estar vacío",IF(AND(ISNUMBER(F92),OR(ABS(F92)&gt;1000000000,ROUND(F92,2)&lt;&gt;F92)),"Importes: hasta 2 decimales; valor absoluto de entrada ≤ 1.000.000.000.",""))))))))))))))))</x:f>
      </x:c>
      <x:c r="I92" s="29" t="str">
        <x:f>IF(ISNUMBER(D92),ROUND(D92,8),"")</x:f>
      </x:c>
      <x:c r="J92" s="29" t="n">
        <x:f>IF(ISNUMBER(F92),1,0)</x:f>
        <x:v>0</x:v>
      </x:c>
      <x:c r="K92" s="29" t="n">
        <x:f>IF(COUNTA(A92:F92)=0,0,1)</x:f>
        <x:v>0</x:v>
      </x:c>
    </x:row>
    <x:row r="93" ht="36" customHeight="1">
      <x:c r="A93" s="34"/>
      <x:c r="B93" s="34"/>
      <x:c r="C93" s="35"/>
      <x:c r="D93" s="36"/>
      <x:c r="E93" s="36"/>
      <x:c r="F93" s="37"/>
      <x:c r="G93" s="38" t="n">
        <x:f>IF(K93=0,0,IF(H93="",1,-1))</x:f>
        <x:v>0</x:v>
      </x:c>
      <x:c r="H93" s="33" t="str">
        <x:f>IF(K93=0,"",IF(A93="","Introduzca el ID de salida",IF(IF(IFERROR(OR(CODE(UPPER(LEFT(A93,1)))&lt;65,CODE(UPPER(LEFT(A93,1)))&gt;90),TRUE),TRUE,OR(NOT(ISTEXT(A93)),LEN(A93)&gt;64,LEN(A93)&lt;&gt;LEN(SUBSTITUTE(A93,"*","")),LEN(A93)&lt;&gt;LEN(SUBSTITUTE(A93,"?","")),LEN(A93)&lt;&gt;LEN(SUBSTITUTE(A93,"~","")),LEN(A93)&lt;&gt;LEN(SUBSTITUTE(A93,"=","")),LEN(A93)&lt;&gt;LEN(SUBSTITUTE(A93,"&lt;","")),LEN(A93)&lt;&gt;LEN(SUBSTITUTE(A93,"&gt;","")))),"ID: texto que empiece por A–Z, hasta 64 caracteres; sin *, ?, ~, =, &lt; ni &gt;. Ejemplo: T-001.",IF(COUNTIFS('Exits'!$A$9:$A$608,A93)&lt;&gt;1,"ID de salida duplicado",IF(B93="","Introduzca el ID de la operación principal",IF(IF(IFERROR(OR(CODE(UPPER(LEFT(B93,1)))&lt;65,CODE(UPPER(LEFT(B93,1)))&gt;90),TRUE),TRUE,OR(NOT(ISTEXT(B93)),LEN(B93)&gt;64,LEN(B93)&lt;&gt;LEN(SUBSTITUTE(B93,"*","")),LEN(B93)&lt;&gt;LEN(SUBSTITUTE(B93,"?","")),LEN(B93)&lt;&gt;LEN(SUBSTITUTE(B93,"~","")),LEN(B93)&lt;&gt;LEN(SUBSTITUTE(B93,"=","")),LEN(B93)&lt;&gt;LEN(SUBSTITUTE(B93,"&lt;","")),LEN(B93)&lt;&gt;LEN(SUBSTITUTE(B93,"&gt;","")))),"ID: texto que empiece por A–Z, hasta 64 caracteres; sin *, ?, ~, =, &lt; ni &gt;. Ejemplo: T-001.",IF(COUNTIFS('Trades'!$A$9:$A$208,B93)&lt;&gt;1,"El ID debe corresponder a una sola fila de Trades",IF(NOT(ISNUMBER(C93)),"Introduzca una fecha y hora de cierre válidas",IF(OR(C93&lt;1,C93&gt;2958465),"Introduzca una fecha y hora de cierre válidas",IF(NOT(ISNUMBER(D93)),"Indique una cantidad cerrada positiva",IF(OR(D93&lt;=0,D93&gt;1000000,ROUND(D93,8)&lt;&gt;D93),"Indique una cantidad cerrada positiva",IF(NOT(ISNUMBER(INDEX('Trades'!$D$9:$D$208,MATCH(B93,'Trades'!$A$9:$A$208,0)))),"Introduzca una fecha y hora de apertura válidas",IF(C93&lt;INDEX('Trades'!$D$9:$D$208,MATCH(B93,'Trades'!$A$9:$A$208,0)),"El cierre precede a la apertura",IF(AND(E93&lt;&gt;"",OR(NOT(ISNUMBER(E93)),E93&lt;=0)),"Indique un precio positivo o deje la celda vacía",IF(AND(F93&lt;&gt;"",NOT(ISNUMBER(F93))),"El P&amp;L bruto debe ser numérico o estar vacío",IF(AND(ISNUMBER(F93),OR(ABS(F93)&gt;1000000000,ROUND(F93,2)&lt;&gt;F93)),"Importes: hasta 2 decimales; valor absoluto de entrada ≤ 1.000.000.000.",""))))))))))))))))</x:f>
      </x:c>
      <x:c r="I93" s="29" t="str">
        <x:f>IF(ISNUMBER(D93),ROUND(D93,8),"")</x:f>
      </x:c>
      <x:c r="J93" s="29" t="n">
        <x:f>IF(ISNUMBER(F93),1,0)</x:f>
        <x:v>0</x:v>
      </x:c>
      <x:c r="K93" s="29" t="n">
        <x:f>IF(COUNTA(A93:F93)=0,0,1)</x:f>
        <x:v>0</x:v>
      </x:c>
    </x:row>
    <x:row r="94" ht="36" customHeight="1">
      <x:c r="A94" s="34"/>
      <x:c r="B94" s="34"/>
      <x:c r="C94" s="35"/>
      <x:c r="D94" s="36"/>
      <x:c r="E94" s="36"/>
      <x:c r="F94" s="37"/>
      <x:c r="G94" s="38" t="n">
        <x:f>IF(K94=0,0,IF(H94="",1,-1))</x:f>
        <x:v>0</x:v>
      </x:c>
      <x:c r="H94" s="33" t="str">
        <x:f>IF(K94=0,"",IF(A94="","Introduzca el ID de salida",IF(IF(IFERROR(OR(CODE(UPPER(LEFT(A94,1)))&lt;65,CODE(UPPER(LEFT(A94,1)))&gt;90),TRUE),TRUE,OR(NOT(ISTEXT(A94)),LEN(A94)&gt;64,LEN(A94)&lt;&gt;LEN(SUBSTITUTE(A94,"*","")),LEN(A94)&lt;&gt;LEN(SUBSTITUTE(A94,"?","")),LEN(A94)&lt;&gt;LEN(SUBSTITUTE(A94,"~","")),LEN(A94)&lt;&gt;LEN(SUBSTITUTE(A94,"=","")),LEN(A94)&lt;&gt;LEN(SUBSTITUTE(A94,"&lt;","")),LEN(A94)&lt;&gt;LEN(SUBSTITUTE(A94,"&gt;","")))),"ID: texto que empiece por A–Z, hasta 64 caracteres; sin *, ?, ~, =, &lt; ni &gt;. Ejemplo: T-001.",IF(COUNTIFS('Exits'!$A$9:$A$608,A94)&lt;&gt;1,"ID de salida duplicado",IF(B94="","Introduzca el ID de la operación principal",IF(IF(IFERROR(OR(CODE(UPPER(LEFT(B94,1)))&lt;65,CODE(UPPER(LEFT(B94,1)))&gt;90),TRUE),TRUE,OR(NOT(ISTEXT(B94)),LEN(B94)&gt;64,LEN(B94)&lt;&gt;LEN(SUBSTITUTE(B94,"*","")),LEN(B94)&lt;&gt;LEN(SUBSTITUTE(B94,"?","")),LEN(B94)&lt;&gt;LEN(SUBSTITUTE(B94,"~","")),LEN(B94)&lt;&gt;LEN(SUBSTITUTE(B94,"=","")),LEN(B94)&lt;&gt;LEN(SUBSTITUTE(B94,"&lt;","")),LEN(B94)&lt;&gt;LEN(SUBSTITUTE(B94,"&gt;","")))),"ID: texto que empiece por A–Z, hasta 64 caracteres; sin *, ?, ~, =, &lt; ni &gt;. Ejemplo: T-001.",IF(COUNTIFS('Trades'!$A$9:$A$208,B94)&lt;&gt;1,"El ID debe corresponder a una sola fila de Trades",IF(NOT(ISNUMBER(C94)),"Introduzca una fecha y hora de cierre válidas",IF(OR(C94&lt;1,C94&gt;2958465),"Introduzca una fecha y hora de cierre válidas",IF(NOT(ISNUMBER(D94)),"Indique una cantidad cerrada positiva",IF(OR(D94&lt;=0,D94&gt;1000000,ROUND(D94,8)&lt;&gt;D94),"Indique una cantidad cerrada positiva",IF(NOT(ISNUMBER(INDEX('Trades'!$D$9:$D$208,MATCH(B94,'Trades'!$A$9:$A$208,0)))),"Introduzca una fecha y hora de apertura válidas",IF(C94&lt;INDEX('Trades'!$D$9:$D$208,MATCH(B94,'Trades'!$A$9:$A$208,0)),"El cierre precede a la apertura",IF(AND(E94&lt;&gt;"",OR(NOT(ISNUMBER(E94)),E94&lt;=0)),"Indique un precio positivo o deje la celda vacía",IF(AND(F94&lt;&gt;"",NOT(ISNUMBER(F94))),"El P&amp;L bruto debe ser numérico o estar vacío",IF(AND(ISNUMBER(F94),OR(ABS(F94)&gt;1000000000,ROUND(F94,2)&lt;&gt;F94)),"Importes: hasta 2 decimales; valor absoluto de entrada ≤ 1.000.000.000.",""))))))))))))))))</x:f>
      </x:c>
      <x:c r="I94" s="29" t="str">
        <x:f>IF(ISNUMBER(D94),ROUND(D94,8),"")</x:f>
      </x:c>
      <x:c r="J94" s="29" t="n">
        <x:f>IF(ISNUMBER(F94),1,0)</x:f>
        <x:v>0</x:v>
      </x:c>
      <x:c r="K94" s="29" t="n">
        <x:f>IF(COUNTA(A94:F94)=0,0,1)</x:f>
        <x:v>0</x:v>
      </x:c>
    </x:row>
    <x:row r="95" ht="36" customHeight="1">
      <x:c r="A95" s="34"/>
      <x:c r="B95" s="34"/>
      <x:c r="C95" s="35"/>
      <x:c r="D95" s="36"/>
      <x:c r="E95" s="36"/>
      <x:c r="F95" s="37"/>
      <x:c r="G95" s="38" t="n">
        <x:f>IF(K95=0,0,IF(H95="",1,-1))</x:f>
        <x:v>0</x:v>
      </x:c>
      <x:c r="H95" s="33" t="str">
        <x:f>IF(K95=0,"",IF(A95="","Introduzca el ID de salida",IF(IF(IFERROR(OR(CODE(UPPER(LEFT(A95,1)))&lt;65,CODE(UPPER(LEFT(A95,1)))&gt;90),TRUE),TRUE,OR(NOT(ISTEXT(A95)),LEN(A95)&gt;64,LEN(A95)&lt;&gt;LEN(SUBSTITUTE(A95,"*","")),LEN(A95)&lt;&gt;LEN(SUBSTITUTE(A95,"?","")),LEN(A95)&lt;&gt;LEN(SUBSTITUTE(A95,"~","")),LEN(A95)&lt;&gt;LEN(SUBSTITUTE(A95,"=","")),LEN(A95)&lt;&gt;LEN(SUBSTITUTE(A95,"&lt;","")),LEN(A95)&lt;&gt;LEN(SUBSTITUTE(A95,"&gt;","")))),"ID: texto que empiece por A–Z, hasta 64 caracteres; sin *, ?, ~, =, &lt; ni &gt;. Ejemplo: T-001.",IF(COUNTIFS('Exits'!$A$9:$A$608,A95)&lt;&gt;1,"ID de salida duplicado",IF(B95="","Introduzca el ID de la operación principal",IF(IF(IFERROR(OR(CODE(UPPER(LEFT(B95,1)))&lt;65,CODE(UPPER(LEFT(B95,1)))&gt;90),TRUE),TRUE,OR(NOT(ISTEXT(B95)),LEN(B95)&gt;64,LEN(B95)&lt;&gt;LEN(SUBSTITUTE(B95,"*","")),LEN(B95)&lt;&gt;LEN(SUBSTITUTE(B95,"?","")),LEN(B95)&lt;&gt;LEN(SUBSTITUTE(B95,"~","")),LEN(B95)&lt;&gt;LEN(SUBSTITUTE(B95,"=","")),LEN(B95)&lt;&gt;LEN(SUBSTITUTE(B95,"&lt;","")),LEN(B95)&lt;&gt;LEN(SUBSTITUTE(B95,"&gt;","")))),"ID: texto que empiece por A–Z, hasta 64 caracteres; sin *, ?, ~, =, &lt; ni &gt;. Ejemplo: T-001.",IF(COUNTIFS('Trades'!$A$9:$A$208,B95)&lt;&gt;1,"El ID debe corresponder a una sola fila de Trades",IF(NOT(ISNUMBER(C95)),"Introduzca una fecha y hora de cierre válidas",IF(OR(C95&lt;1,C95&gt;2958465),"Introduzca una fecha y hora de cierre válidas",IF(NOT(ISNUMBER(D95)),"Indique una cantidad cerrada positiva",IF(OR(D95&lt;=0,D95&gt;1000000,ROUND(D95,8)&lt;&gt;D95),"Indique una cantidad cerrada positiva",IF(NOT(ISNUMBER(INDEX('Trades'!$D$9:$D$208,MATCH(B95,'Trades'!$A$9:$A$208,0)))),"Introduzca una fecha y hora de apertura válidas",IF(C95&lt;INDEX('Trades'!$D$9:$D$208,MATCH(B95,'Trades'!$A$9:$A$208,0)),"El cierre precede a la apertura",IF(AND(E95&lt;&gt;"",OR(NOT(ISNUMBER(E95)),E95&lt;=0)),"Indique un precio positivo o deje la celda vacía",IF(AND(F95&lt;&gt;"",NOT(ISNUMBER(F95))),"El P&amp;L bruto debe ser numérico o estar vacío",IF(AND(ISNUMBER(F95),OR(ABS(F95)&gt;1000000000,ROUND(F95,2)&lt;&gt;F95)),"Importes: hasta 2 decimales; valor absoluto de entrada ≤ 1.000.000.000.",""))))))))))))))))</x:f>
      </x:c>
      <x:c r="I95" s="29" t="str">
        <x:f>IF(ISNUMBER(D95),ROUND(D95,8),"")</x:f>
      </x:c>
      <x:c r="J95" s="29" t="n">
        <x:f>IF(ISNUMBER(F95),1,0)</x:f>
        <x:v>0</x:v>
      </x:c>
      <x:c r="K95" s="29" t="n">
        <x:f>IF(COUNTA(A95:F95)=0,0,1)</x:f>
        <x:v>0</x:v>
      </x:c>
    </x:row>
    <x:row r="96" ht="36" customHeight="1">
      <x:c r="A96" s="34"/>
      <x:c r="B96" s="34"/>
      <x:c r="C96" s="35"/>
      <x:c r="D96" s="36"/>
      <x:c r="E96" s="36"/>
      <x:c r="F96" s="37"/>
      <x:c r="G96" s="38" t="n">
        <x:f>IF(K96=0,0,IF(H96="",1,-1))</x:f>
        <x:v>0</x:v>
      </x:c>
      <x:c r="H96" s="33" t="str">
        <x:f>IF(K96=0,"",IF(A96="","Introduzca el ID de salida",IF(IF(IFERROR(OR(CODE(UPPER(LEFT(A96,1)))&lt;65,CODE(UPPER(LEFT(A96,1)))&gt;90),TRUE),TRUE,OR(NOT(ISTEXT(A96)),LEN(A96)&gt;64,LEN(A96)&lt;&gt;LEN(SUBSTITUTE(A96,"*","")),LEN(A96)&lt;&gt;LEN(SUBSTITUTE(A96,"?","")),LEN(A96)&lt;&gt;LEN(SUBSTITUTE(A96,"~","")),LEN(A96)&lt;&gt;LEN(SUBSTITUTE(A96,"=","")),LEN(A96)&lt;&gt;LEN(SUBSTITUTE(A96,"&lt;","")),LEN(A96)&lt;&gt;LEN(SUBSTITUTE(A96,"&gt;","")))),"ID: texto que empiece por A–Z, hasta 64 caracteres; sin *, ?, ~, =, &lt; ni &gt;. Ejemplo: T-001.",IF(COUNTIFS('Exits'!$A$9:$A$608,A96)&lt;&gt;1,"ID de salida duplicado",IF(B96="","Introduzca el ID de la operación principal",IF(IF(IFERROR(OR(CODE(UPPER(LEFT(B96,1)))&lt;65,CODE(UPPER(LEFT(B96,1)))&gt;90),TRUE),TRUE,OR(NOT(ISTEXT(B96)),LEN(B96)&gt;64,LEN(B96)&lt;&gt;LEN(SUBSTITUTE(B96,"*","")),LEN(B96)&lt;&gt;LEN(SUBSTITUTE(B96,"?","")),LEN(B96)&lt;&gt;LEN(SUBSTITUTE(B96,"~","")),LEN(B96)&lt;&gt;LEN(SUBSTITUTE(B96,"=","")),LEN(B96)&lt;&gt;LEN(SUBSTITUTE(B96,"&lt;","")),LEN(B96)&lt;&gt;LEN(SUBSTITUTE(B96,"&gt;","")))),"ID: texto que empiece por A–Z, hasta 64 caracteres; sin *, ?, ~, =, &lt; ni &gt;. Ejemplo: T-001.",IF(COUNTIFS('Trades'!$A$9:$A$208,B96)&lt;&gt;1,"El ID debe corresponder a una sola fila de Trades",IF(NOT(ISNUMBER(C96)),"Introduzca una fecha y hora de cierre válidas",IF(OR(C96&lt;1,C96&gt;2958465),"Introduzca una fecha y hora de cierre válidas",IF(NOT(ISNUMBER(D96)),"Indique una cantidad cerrada positiva",IF(OR(D96&lt;=0,D96&gt;1000000,ROUND(D96,8)&lt;&gt;D96),"Indique una cantidad cerrada positiva",IF(NOT(ISNUMBER(INDEX('Trades'!$D$9:$D$208,MATCH(B96,'Trades'!$A$9:$A$208,0)))),"Introduzca una fecha y hora de apertura válidas",IF(C96&lt;INDEX('Trades'!$D$9:$D$208,MATCH(B96,'Trades'!$A$9:$A$208,0)),"El cierre precede a la apertura",IF(AND(E96&lt;&gt;"",OR(NOT(ISNUMBER(E96)),E96&lt;=0)),"Indique un precio positivo o deje la celda vacía",IF(AND(F96&lt;&gt;"",NOT(ISNUMBER(F96))),"El P&amp;L bruto debe ser numérico o estar vacío",IF(AND(ISNUMBER(F96),OR(ABS(F96)&gt;1000000000,ROUND(F96,2)&lt;&gt;F96)),"Importes: hasta 2 decimales; valor absoluto de entrada ≤ 1.000.000.000.",""))))))))))))))))</x:f>
      </x:c>
      <x:c r="I96" s="29" t="str">
        <x:f>IF(ISNUMBER(D96),ROUND(D96,8),"")</x:f>
      </x:c>
      <x:c r="J96" s="29" t="n">
        <x:f>IF(ISNUMBER(F96),1,0)</x:f>
        <x:v>0</x:v>
      </x:c>
      <x:c r="K96" s="29" t="n">
        <x:f>IF(COUNTA(A96:F96)=0,0,1)</x:f>
        <x:v>0</x:v>
      </x:c>
    </x:row>
    <x:row r="97" ht="36" customHeight="1">
      <x:c r="A97" s="34"/>
      <x:c r="B97" s="34"/>
      <x:c r="C97" s="35"/>
      <x:c r="D97" s="36"/>
      <x:c r="E97" s="36"/>
      <x:c r="F97" s="37"/>
      <x:c r="G97" s="38" t="n">
        <x:f>IF(K97=0,0,IF(H97="",1,-1))</x:f>
        <x:v>0</x:v>
      </x:c>
      <x:c r="H97" s="33" t="str">
        <x:f>IF(K97=0,"",IF(A97="","Introduzca el ID de salida",IF(IF(IFERROR(OR(CODE(UPPER(LEFT(A97,1)))&lt;65,CODE(UPPER(LEFT(A97,1)))&gt;90),TRUE),TRUE,OR(NOT(ISTEXT(A97)),LEN(A97)&gt;64,LEN(A97)&lt;&gt;LEN(SUBSTITUTE(A97,"*","")),LEN(A97)&lt;&gt;LEN(SUBSTITUTE(A97,"?","")),LEN(A97)&lt;&gt;LEN(SUBSTITUTE(A97,"~","")),LEN(A97)&lt;&gt;LEN(SUBSTITUTE(A97,"=","")),LEN(A97)&lt;&gt;LEN(SUBSTITUTE(A97,"&lt;","")),LEN(A97)&lt;&gt;LEN(SUBSTITUTE(A97,"&gt;","")))),"ID: texto que empiece por A–Z, hasta 64 caracteres; sin *, ?, ~, =, &lt; ni &gt;. Ejemplo: T-001.",IF(COUNTIFS('Exits'!$A$9:$A$608,A97)&lt;&gt;1,"ID de salida duplicado",IF(B97="","Introduzca el ID de la operación principal",IF(IF(IFERROR(OR(CODE(UPPER(LEFT(B97,1)))&lt;65,CODE(UPPER(LEFT(B97,1)))&gt;90),TRUE),TRUE,OR(NOT(ISTEXT(B97)),LEN(B97)&gt;64,LEN(B97)&lt;&gt;LEN(SUBSTITUTE(B97,"*","")),LEN(B97)&lt;&gt;LEN(SUBSTITUTE(B97,"?","")),LEN(B97)&lt;&gt;LEN(SUBSTITUTE(B97,"~","")),LEN(B97)&lt;&gt;LEN(SUBSTITUTE(B97,"=","")),LEN(B97)&lt;&gt;LEN(SUBSTITUTE(B97,"&lt;","")),LEN(B97)&lt;&gt;LEN(SUBSTITUTE(B97,"&gt;","")))),"ID: texto que empiece por A–Z, hasta 64 caracteres; sin *, ?, ~, =, &lt; ni &gt;. Ejemplo: T-001.",IF(COUNTIFS('Trades'!$A$9:$A$208,B97)&lt;&gt;1,"El ID debe corresponder a una sola fila de Trades",IF(NOT(ISNUMBER(C97)),"Introduzca una fecha y hora de cierre válidas",IF(OR(C97&lt;1,C97&gt;2958465),"Introduzca una fecha y hora de cierre válidas",IF(NOT(ISNUMBER(D97)),"Indique una cantidad cerrada positiva",IF(OR(D97&lt;=0,D97&gt;1000000,ROUND(D97,8)&lt;&gt;D97),"Indique una cantidad cerrada positiva",IF(NOT(ISNUMBER(INDEX('Trades'!$D$9:$D$208,MATCH(B97,'Trades'!$A$9:$A$208,0)))),"Introduzca una fecha y hora de apertura válidas",IF(C97&lt;INDEX('Trades'!$D$9:$D$208,MATCH(B97,'Trades'!$A$9:$A$208,0)),"El cierre precede a la apertura",IF(AND(E97&lt;&gt;"",OR(NOT(ISNUMBER(E97)),E97&lt;=0)),"Indique un precio positivo o deje la celda vacía",IF(AND(F97&lt;&gt;"",NOT(ISNUMBER(F97))),"El P&amp;L bruto debe ser numérico o estar vacío",IF(AND(ISNUMBER(F97),OR(ABS(F97)&gt;1000000000,ROUND(F97,2)&lt;&gt;F97)),"Importes: hasta 2 decimales; valor absoluto de entrada ≤ 1.000.000.000.",""))))))))))))))))</x:f>
      </x:c>
      <x:c r="I97" s="29" t="str">
        <x:f>IF(ISNUMBER(D97),ROUND(D97,8),"")</x:f>
      </x:c>
      <x:c r="J97" s="29" t="n">
        <x:f>IF(ISNUMBER(F97),1,0)</x:f>
        <x:v>0</x:v>
      </x:c>
      <x:c r="K97" s="29" t="n">
        <x:f>IF(COUNTA(A97:F97)=0,0,1)</x:f>
        <x:v>0</x:v>
      </x:c>
    </x:row>
    <x:row r="98" ht="36" customHeight="1">
      <x:c r="A98" s="34"/>
      <x:c r="B98" s="34"/>
      <x:c r="C98" s="35"/>
      <x:c r="D98" s="36"/>
      <x:c r="E98" s="36"/>
      <x:c r="F98" s="37"/>
      <x:c r="G98" s="38" t="n">
        <x:f>IF(K98=0,0,IF(H98="",1,-1))</x:f>
        <x:v>0</x:v>
      </x:c>
      <x:c r="H98" s="33" t="str">
        <x:f>IF(K98=0,"",IF(A98="","Introduzca el ID de salida",IF(IF(IFERROR(OR(CODE(UPPER(LEFT(A98,1)))&lt;65,CODE(UPPER(LEFT(A98,1)))&gt;90),TRUE),TRUE,OR(NOT(ISTEXT(A98)),LEN(A98)&gt;64,LEN(A98)&lt;&gt;LEN(SUBSTITUTE(A98,"*","")),LEN(A98)&lt;&gt;LEN(SUBSTITUTE(A98,"?","")),LEN(A98)&lt;&gt;LEN(SUBSTITUTE(A98,"~","")),LEN(A98)&lt;&gt;LEN(SUBSTITUTE(A98,"=","")),LEN(A98)&lt;&gt;LEN(SUBSTITUTE(A98,"&lt;","")),LEN(A98)&lt;&gt;LEN(SUBSTITUTE(A98,"&gt;","")))),"ID: texto que empiece por A–Z, hasta 64 caracteres; sin *, ?, ~, =, &lt; ni &gt;. Ejemplo: T-001.",IF(COUNTIFS('Exits'!$A$9:$A$608,A98)&lt;&gt;1,"ID de salida duplicado",IF(B98="","Introduzca el ID de la operación principal",IF(IF(IFERROR(OR(CODE(UPPER(LEFT(B98,1)))&lt;65,CODE(UPPER(LEFT(B98,1)))&gt;90),TRUE),TRUE,OR(NOT(ISTEXT(B98)),LEN(B98)&gt;64,LEN(B98)&lt;&gt;LEN(SUBSTITUTE(B98,"*","")),LEN(B98)&lt;&gt;LEN(SUBSTITUTE(B98,"?","")),LEN(B98)&lt;&gt;LEN(SUBSTITUTE(B98,"~","")),LEN(B98)&lt;&gt;LEN(SUBSTITUTE(B98,"=","")),LEN(B98)&lt;&gt;LEN(SUBSTITUTE(B98,"&lt;","")),LEN(B98)&lt;&gt;LEN(SUBSTITUTE(B98,"&gt;","")))),"ID: texto que empiece por A–Z, hasta 64 caracteres; sin *, ?, ~, =, &lt; ni &gt;. Ejemplo: T-001.",IF(COUNTIFS('Trades'!$A$9:$A$208,B98)&lt;&gt;1,"El ID debe corresponder a una sola fila de Trades",IF(NOT(ISNUMBER(C98)),"Introduzca una fecha y hora de cierre válidas",IF(OR(C98&lt;1,C98&gt;2958465),"Introduzca una fecha y hora de cierre válidas",IF(NOT(ISNUMBER(D98)),"Indique una cantidad cerrada positiva",IF(OR(D98&lt;=0,D98&gt;1000000,ROUND(D98,8)&lt;&gt;D98),"Indique una cantidad cerrada positiva",IF(NOT(ISNUMBER(INDEX('Trades'!$D$9:$D$208,MATCH(B98,'Trades'!$A$9:$A$208,0)))),"Introduzca una fecha y hora de apertura válidas",IF(C98&lt;INDEX('Trades'!$D$9:$D$208,MATCH(B98,'Trades'!$A$9:$A$208,0)),"El cierre precede a la apertura",IF(AND(E98&lt;&gt;"",OR(NOT(ISNUMBER(E98)),E98&lt;=0)),"Indique un precio positivo o deje la celda vacía",IF(AND(F98&lt;&gt;"",NOT(ISNUMBER(F98))),"El P&amp;L bruto debe ser numérico o estar vacío",IF(AND(ISNUMBER(F98),OR(ABS(F98)&gt;1000000000,ROUND(F98,2)&lt;&gt;F98)),"Importes: hasta 2 decimales; valor absoluto de entrada ≤ 1.000.000.000.",""))))))))))))))))</x:f>
      </x:c>
      <x:c r="I98" s="29" t="str">
        <x:f>IF(ISNUMBER(D98),ROUND(D98,8),"")</x:f>
      </x:c>
      <x:c r="J98" s="29" t="n">
        <x:f>IF(ISNUMBER(F98),1,0)</x:f>
        <x:v>0</x:v>
      </x:c>
      <x:c r="K98" s="29" t="n">
        <x:f>IF(COUNTA(A98:F98)=0,0,1)</x:f>
        <x:v>0</x:v>
      </x:c>
    </x:row>
    <x:row r="99" ht="36" customHeight="1">
      <x:c r="A99" s="34"/>
      <x:c r="B99" s="34"/>
      <x:c r="C99" s="35"/>
      <x:c r="D99" s="36"/>
      <x:c r="E99" s="36"/>
      <x:c r="F99" s="37"/>
      <x:c r="G99" s="38" t="n">
        <x:f>IF(K99=0,0,IF(H99="",1,-1))</x:f>
        <x:v>0</x:v>
      </x:c>
      <x:c r="H99" s="33" t="str">
        <x:f>IF(K99=0,"",IF(A99="","Introduzca el ID de salida",IF(IF(IFERROR(OR(CODE(UPPER(LEFT(A99,1)))&lt;65,CODE(UPPER(LEFT(A99,1)))&gt;90),TRUE),TRUE,OR(NOT(ISTEXT(A99)),LEN(A99)&gt;64,LEN(A99)&lt;&gt;LEN(SUBSTITUTE(A99,"*","")),LEN(A99)&lt;&gt;LEN(SUBSTITUTE(A99,"?","")),LEN(A99)&lt;&gt;LEN(SUBSTITUTE(A99,"~","")),LEN(A99)&lt;&gt;LEN(SUBSTITUTE(A99,"=","")),LEN(A99)&lt;&gt;LEN(SUBSTITUTE(A99,"&lt;","")),LEN(A99)&lt;&gt;LEN(SUBSTITUTE(A99,"&gt;","")))),"ID: texto que empiece por A–Z, hasta 64 caracteres; sin *, ?, ~, =, &lt; ni &gt;. Ejemplo: T-001.",IF(COUNTIFS('Exits'!$A$9:$A$608,A99)&lt;&gt;1,"ID de salida duplicado",IF(B99="","Introduzca el ID de la operación principal",IF(IF(IFERROR(OR(CODE(UPPER(LEFT(B99,1)))&lt;65,CODE(UPPER(LEFT(B99,1)))&gt;90),TRUE),TRUE,OR(NOT(ISTEXT(B99)),LEN(B99)&gt;64,LEN(B99)&lt;&gt;LEN(SUBSTITUTE(B99,"*","")),LEN(B99)&lt;&gt;LEN(SUBSTITUTE(B99,"?","")),LEN(B99)&lt;&gt;LEN(SUBSTITUTE(B99,"~","")),LEN(B99)&lt;&gt;LEN(SUBSTITUTE(B99,"=","")),LEN(B99)&lt;&gt;LEN(SUBSTITUTE(B99,"&lt;","")),LEN(B99)&lt;&gt;LEN(SUBSTITUTE(B99,"&gt;","")))),"ID: texto que empiece por A–Z, hasta 64 caracteres; sin *, ?, ~, =, &lt; ni &gt;. Ejemplo: T-001.",IF(COUNTIFS('Trades'!$A$9:$A$208,B99)&lt;&gt;1,"El ID debe corresponder a una sola fila de Trades",IF(NOT(ISNUMBER(C99)),"Introduzca una fecha y hora de cierre válidas",IF(OR(C99&lt;1,C99&gt;2958465),"Introduzca una fecha y hora de cierre válidas",IF(NOT(ISNUMBER(D99)),"Indique una cantidad cerrada positiva",IF(OR(D99&lt;=0,D99&gt;1000000,ROUND(D99,8)&lt;&gt;D99),"Indique una cantidad cerrada positiva",IF(NOT(ISNUMBER(INDEX('Trades'!$D$9:$D$208,MATCH(B99,'Trades'!$A$9:$A$208,0)))),"Introduzca una fecha y hora de apertura válidas",IF(C99&lt;INDEX('Trades'!$D$9:$D$208,MATCH(B99,'Trades'!$A$9:$A$208,0)),"El cierre precede a la apertura",IF(AND(E99&lt;&gt;"",OR(NOT(ISNUMBER(E99)),E99&lt;=0)),"Indique un precio positivo o deje la celda vacía",IF(AND(F99&lt;&gt;"",NOT(ISNUMBER(F99))),"El P&amp;L bruto debe ser numérico o estar vacío",IF(AND(ISNUMBER(F99),OR(ABS(F99)&gt;1000000000,ROUND(F99,2)&lt;&gt;F99)),"Importes: hasta 2 decimales; valor absoluto de entrada ≤ 1.000.000.000.",""))))))))))))))))</x:f>
      </x:c>
      <x:c r="I99" s="29" t="str">
        <x:f>IF(ISNUMBER(D99),ROUND(D99,8),"")</x:f>
      </x:c>
      <x:c r="J99" s="29" t="n">
        <x:f>IF(ISNUMBER(F99),1,0)</x:f>
        <x:v>0</x:v>
      </x:c>
      <x:c r="K99" s="29" t="n">
        <x:f>IF(COUNTA(A99:F99)=0,0,1)</x:f>
        <x:v>0</x:v>
      </x:c>
    </x:row>
    <x:row r="100" ht="36" customHeight="1">
      <x:c r="A100" s="34"/>
      <x:c r="B100" s="34"/>
      <x:c r="C100" s="35"/>
      <x:c r="D100" s="36"/>
      <x:c r="E100" s="36"/>
      <x:c r="F100" s="37"/>
      <x:c r="G100" s="38" t="n">
        <x:f>IF(K100=0,0,IF(H100="",1,-1))</x:f>
        <x:v>0</x:v>
      </x:c>
      <x:c r="H100" s="33" t="str">
        <x:f>IF(K100=0,"",IF(A100="","Introduzca el ID de salida",IF(IF(IFERROR(OR(CODE(UPPER(LEFT(A100,1)))&lt;65,CODE(UPPER(LEFT(A100,1)))&gt;90),TRUE),TRUE,OR(NOT(ISTEXT(A100)),LEN(A100)&gt;64,LEN(A100)&lt;&gt;LEN(SUBSTITUTE(A100,"*","")),LEN(A100)&lt;&gt;LEN(SUBSTITUTE(A100,"?","")),LEN(A100)&lt;&gt;LEN(SUBSTITUTE(A100,"~","")),LEN(A100)&lt;&gt;LEN(SUBSTITUTE(A100,"=","")),LEN(A100)&lt;&gt;LEN(SUBSTITUTE(A100,"&lt;","")),LEN(A100)&lt;&gt;LEN(SUBSTITUTE(A100,"&gt;","")))),"ID: texto que empiece por A–Z, hasta 64 caracteres; sin *, ?, ~, =, &lt; ni &gt;. Ejemplo: T-001.",IF(COUNTIFS('Exits'!$A$9:$A$608,A100)&lt;&gt;1,"ID de salida duplicado",IF(B100="","Introduzca el ID de la operación principal",IF(IF(IFERROR(OR(CODE(UPPER(LEFT(B100,1)))&lt;65,CODE(UPPER(LEFT(B100,1)))&gt;90),TRUE),TRUE,OR(NOT(ISTEXT(B100)),LEN(B100)&gt;64,LEN(B100)&lt;&gt;LEN(SUBSTITUTE(B100,"*","")),LEN(B100)&lt;&gt;LEN(SUBSTITUTE(B100,"?","")),LEN(B100)&lt;&gt;LEN(SUBSTITUTE(B100,"~","")),LEN(B100)&lt;&gt;LEN(SUBSTITUTE(B100,"=","")),LEN(B100)&lt;&gt;LEN(SUBSTITUTE(B100,"&lt;","")),LEN(B100)&lt;&gt;LEN(SUBSTITUTE(B100,"&gt;","")))),"ID: texto que empiece por A–Z, hasta 64 caracteres; sin *, ?, ~, =, &lt; ni &gt;. Ejemplo: T-001.",IF(COUNTIFS('Trades'!$A$9:$A$208,B100)&lt;&gt;1,"El ID debe corresponder a una sola fila de Trades",IF(NOT(ISNUMBER(C100)),"Introduzca una fecha y hora de cierre válidas",IF(OR(C100&lt;1,C100&gt;2958465),"Introduzca una fecha y hora de cierre válidas",IF(NOT(ISNUMBER(D100)),"Indique una cantidad cerrada positiva",IF(OR(D100&lt;=0,D100&gt;1000000,ROUND(D100,8)&lt;&gt;D100),"Indique una cantidad cerrada positiva",IF(NOT(ISNUMBER(INDEX('Trades'!$D$9:$D$208,MATCH(B100,'Trades'!$A$9:$A$208,0)))),"Introduzca una fecha y hora de apertura válidas",IF(C100&lt;INDEX('Trades'!$D$9:$D$208,MATCH(B100,'Trades'!$A$9:$A$208,0)),"El cierre precede a la apertura",IF(AND(E100&lt;&gt;"",OR(NOT(ISNUMBER(E100)),E100&lt;=0)),"Indique un precio positivo o deje la celda vacía",IF(AND(F100&lt;&gt;"",NOT(ISNUMBER(F100))),"El P&amp;L bruto debe ser numérico o estar vacío",IF(AND(ISNUMBER(F100),OR(ABS(F100)&gt;1000000000,ROUND(F100,2)&lt;&gt;F100)),"Importes: hasta 2 decimales; valor absoluto de entrada ≤ 1.000.000.000.",""))))))))))))))))</x:f>
      </x:c>
      <x:c r="I100" s="29" t="str">
        <x:f>IF(ISNUMBER(D100),ROUND(D100,8),"")</x:f>
      </x:c>
      <x:c r="J100" s="29" t="n">
        <x:f>IF(ISNUMBER(F100),1,0)</x:f>
        <x:v>0</x:v>
      </x:c>
      <x:c r="K100" s="29" t="n">
        <x:f>IF(COUNTA(A100:F100)=0,0,1)</x:f>
        <x:v>0</x:v>
      </x:c>
    </x:row>
    <x:row r="101" ht="36" customHeight="1">
      <x:c r="A101" s="34"/>
      <x:c r="B101" s="34"/>
      <x:c r="C101" s="35"/>
      <x:c r="D101" s="36"/>
      <x:c r="E101" s="36"/>
      <x:c r="F101" s="37"/>
      <x:c r="G101" s="38" t="n">
        <x:f>IF(K101=0,0,IF(H101="",1,-1))</x:f>
        <x:v>0</x:v>
      </x:c>
      <x:c r="H101" s="33" t="str">
        <x:f>IF(K101=0,"",IF(A101="","Introduzca el ID de salida",IF(IF(IFERROR(OR(CODE(UPPER(LEFT(A101,1)))&lt;65,CODE(UPPER(LEFT(A101,1)))&gt;90),TRUE),TRUE,OR(NOT(ISTEXT(A101)),LEN(A101)&gt;64,LEN(A101)&lt;&gt;LEN(SUBSTITUTE(A101,"*","")),LEN(A101)&lt;&gt;LEN(SUBSTITUTE(A101,"?","")),LEN(A101)&lt;&gt;LEN(SUBSTITUTE(A101,"~","")),LEN(A101)&lt;&gt;LEN(SUBSTITUTE(A101,"=","")),LEN(A101)&lt;&gt;LEN(SUBSTITUTE(A101,"&lt;","")),LEN(A101)&lt;&gt;LEN(SUBSTITUTE(A101,"&gt;","")))),"ID: texto que empiece por A–Z, hasta 64 caracteres; sin *, ?, ~, =, &lt; ni &gt;. Ejemplo: T-001.",IF(COUNTIFS('Exits'!$A$9:$A$608,A101)&lt;&gt;1,"ID de salida duplicado",IF(B101="","Introduzca el ID de la operación principal",IF(IF(IFERROR(OR(CODE(UPPER(LEFT(B101,1)))&lt;65,CODE(UPPER(LEFT(B101,1)))&gt;90),TRUE),TRUE,OR(NOT(ISTEXT(B101)),LEN(B101)&gt;64,LEN(B101)&lt;&gt;LEN(SUBSTITUTE(B101,"*","")),LEN(B101)&lt;&gt;LEN(SUBSTITUTE(B101,"?","")),LEN(B101)&lt;&gt;LEN(SUBSTITUTE(B101,"~","")),LEN(B101)&lt;&gt;LEN(SUBSTITUTE(B101,"=","")),LEN(B101)&lt;&gt;LEN(SUBSTITUTE(B101,"&lt;","")),LEN(B101)&lt;&gt;LEN(SUBSTITUTE(B101,"&gt;","")))),"ID: texto que empiece por A–Z, hasta 64 caracteres; sin *, ?, ~, =, &lt; ni &gt;. Ejemplo: T-001.",IF(COUNTIFS('Trades'!$A$9:$A$208,B101)&lt;&gt;1,"El ID debe corresponder a una sola fila de Trades",IF(NOT(ISNUMBER(C101)),"Introduzca una fecha y hora de cierre válidas",IF(OR(C101&lt;1,C101&gt;2958465),"Introduzca una fecha y hora de cierre válidas",IF(NOT(ISNUMBER(D101)),"Indique una cantidad cerrada positiva",IF(OR(D101&lt;=0,D101&gt;1000000,ROUND(D101,8)&lt;&gt;D101),"Indique una cantidad cerrada positiva",IF(NOT(ISNUMBER(INDEX('Trades'!$D$9:$D$208,MATCH(B101,'Trades'!$A$9:$A$208,0)))),"Introduzca una fecha y hora de apertura válidas",IF(C101&lt;INDEX('Trades'!$D$9:$D$208,MATCH(B101,'Trades'!$A$9:$A$208,0)),"El cierre precede a la apertura",IF(AND(E101&lt;&gt;"",OR(NOT(ISNUMBER(E101)),E101&lt;=0)),"Indique un precio positivo o deje la celda vacía",IF(AND(F101&lt;&gt;"",NOT(ISNUMBER(F101))),"El P&amp;L bruto debe ser numérico o estar vacío",IF(AND(ISNUMBER(F101),OR(ABS(F101)&gt;1000000000,ROUND(F101,2)&lt;&gt;F101)),"Importes: hasta 2 decimales; valor absoluto de entrada ≤ 1.000.000.000.",""))))))))))))))))</x:f>
      </x:c>
      <x:c r="I101" s="29" t="str">
        <x:f>IF(ISNUMBER(D101),ROUND(D101,8),"")</x:f>
      </x:c>
      <x:c r="J101" s="29" t="n">
        <x:f>IF(ISNUMBER(F101),1,0)</x:f>
        <x:v>0</x:v>
      </x:c>
      <x:c r="K101" s="29" t="n">
        <x:f>IF(COUNTA(A101:F101)=0,0,1)</x:f>
        <x:v>0</x:v>
      </x:c>
    </x:row>
    <x:row r="102" ht="36" customHeight="1">
      <x:c r="A102" s="34"/>
      <x:c r="B102" s="34"/>
      <x:c r="C102" s="35"/>
      <x:c r="D102" s="36"/>
      <x:c r="E102" s="36"/>
      <x:c r="F102" s="37"/>
      <x:c r="G102" s="38" t="n">
        <x:f>IF(K102=0,0,IF(H102="",1,-1))</x:f>
        <x:v>0</x:v>
      </x:c>
      <x:c r="H102" s="33" t="str">
        <x:f>IF(K102=0,"",IF(A102="","Introduzca el ID de salida",IF(IF(IFERROR(OR(CODE(UPPER(LEFT(A102,1)))&lt;65,CODE(UPPER(LEFT(A102,1)))&gt;90),TRUE),TRUE,OR(NOT(ISTEXT(A102)),LEN(A102)&gt;64,LEN(A102)&lt;&gt;LEN(SUBSTITUTE(A102,"*","")),LEN(A102)&lt;&gt;LEN(SUBSTITUTE(A102,"?","")),LEN(A102)&lt;&gt;LEN(SUBSTITUTE(A102,"~","")),LEN(A102)&lt;&gt;LEN(SUBSTITUTE(A102,"=","")),LEN(A102)&lt;&gt;LEN(SUBSTITUTE(A102,"&lt;","")),LEN(A102)&lt;&gt;LEN(SUBSTITUTE(A102,"&gt;","")))),"ID: texto que empiece por A–Z, hasta 64 caracteres; sin *, ?, ~, =, &lt; ni &gt;. Ejemplo: T-001.",IF(COUNTIFS('Exits'!$A$9:$A$608,A102)&lt;&gt;1,"ID de salida duplicado",IF(B102="","Introduzca el ID de la operación principal",IF(IF(IFERROR(OR(CODE(UPPER(LEFT(B102,1)))&lt;65,CODE(UPPER(LEFT(B102,1)))&gt;90),TRUE),TRUE,OR(NOT(ISTEXT(B102)),LEN(B102)&gt;64,LEN(B102)&lt;&gt;LEN(SUBSTITUTE(B102,"*","")),LEN(B102)&lt;&gt;LEN(SUBSTITUTE(B102,"?","")),LEN(B102)&lt;&gt;LEN(SUBSTITUTE(B102,"~","")),LEN(B102)&lt;&gt;LEN(SUBSTITUTE(B102,"=","")),LEN(B102)&lt;&gt;LEN(SUBSTITUTE(B102,"&lt;","")),LEN(B102)&lt;&gt;LEN(SUBSTITUTE(B102,"&gt;","")))),"ID: texto que empiece por A–Z, hasta 64 caracteres; sin *, ?, ~, =, &lt; ni &gt;. Ejemplo: T-001.",IF(COUNTIFS('Trades'!$A$9:$A$208,B102)&lt;&gt;1,"El ID debe corresponder a una sola fila de Trades",IF(NOT(ISNUMBER(C102)),"Introduzca una fecha y hora de cierre válidas",IF(OR(C102&lt;1,C102&gt;2958465),"Introduzca una fecha y hora de cierre válidas",IF(NOT(ISNUMBER(D102)),"Indique una cantidad cerrada positiva",IF(OR(D102&lt;=0,D102&gt;1000000,ROUND(D102,8)&lt;&gt;D102),"Indique una cantidad cerrada positiva",IF(NOT(ISNUMBER(INDEX('Trades'!$D$9:$D$208,MATCH(B102,'Trades'!$A$9:$A$208,0)))),"Introduzca una fecha y hora de apertura válidas",IF(C102&lt;INDEX('Trades'!$D$9:$D$208,MATCH(B102,'Trades'!$A$9:$A$208,0)),"El cierre precede a la apertura",IF(AND(E102&lt;&gt;"",OR(NOT(ISNUMBER(E102)),E102&lt;=0)),"Indique un precio positivo o deje la celda vacía",IF(AND(F102&lt;&gt;"",NOT(ISNUMBER(F102))),"El P&amp;L bruto debe ser numérico o estar vacío",IF(AND(ISNUMBER(F102),OR(ABS(F102)&gt;1000000000,ROUND(F102,2)&lt;&gt;F102)),"Importes: hasta 2 decimales; valor absoluto de entrada ≤ 1.000.000.000.",""))))))))))))))))</x:f>
      </x:c>
      <x:c r="I102" s="29" t="str">
        <x:f>IF(ISNUMBER(D102),ROUND(D102,8),"")</x:f>
      </x:c>
      <x:c r="J102" s="29" t="n">
        <x:f>IF(ISNUMBER(F102),1,0)</x:f>
        <x:v>0</x:v>
      </x:c>
      <x:c r="K102" s="29" t="n">
        <x:f>IF(COUNTA(A102:F102)=0,0,1)</x:f>
        <x:v>0</x:v>
      </x:c>
    </x:row>
    <x:row r="103" ht="36" customHeight="1">
      <x:c r="A103" s="34"/>
      <x:c r="B103" s="34"/>
      <x:c r="C103" s="35"/>
      <x:c r="D103" s="36"/>
      <x:c r="E103" s="36"/>
      <x:c r="F103" s="37"/>
      <x:c r="G103" s="38" t="n">
        <x:f>IF(K103=0,0,IF(H103="",1,-1))</x:f>
        <x:v>0</x:v>
      </x:c>
      <x:c r="H103" s="33" t="str">
        <x:f>IF(K103=0,"",IF(A103="","Introduzca el ID de salida",IF(IF(IFERROR(OR(CODE(UPPER(LEFT(A103,1)))&lt;65,CODE(UPPER(LEFT(A103,1)))&gt;90),TRUE),TRUE,OR(NOT(ISTEXT(A103)),LEN(A103)&gt;64,LEN(A103)&lt;&gt;LEN(SUBSTITUTE(A103,"*","")),LEN(A103)&lt;&gt;LEN(SUBSTITUTE(A103,"?","")),LEN(A103)&lt;&gt;LEN(SUBSTITUTE(A103,"~","")),LEN(A103)&lt;&gt;LEN(SUBSTITUTE(A103,"=","")),LEN(A103)&lt;&gt;LEN(SUBSTITUTE(A103,"&lt;","")),LEN(A103)&lt;&gt;LEN(SUBSTITUTE(A103,"&gt;","")))),"ID: texto que empiece por A–Z, hasta 64 caracteres; sin *, ?, ~, =, &lt; ni &gt;. Ejemplo: T-001.",IF(COUNTIFS('Exits'!$A$9:$A$608,A103)&lt;&gt;1,"ID de salida duplicado",IF(B103="","Introduzca el ID de la operación principal",IF(IF(IFERROR(OR(CODE(UPPER(LEFT(B103,1)))&lt;65,CODE(UPPER(LEFT(B103,1)))&gt;90),TRUE),TRUE,OR(NOT(ISTEXT(B103)),LEN(B103)&gt;64,LEN(B103)&lt;&gt;LEN(SUBSTITUTE(B103,"*","")),LEN(B103)&lt;&gt;LEN(SUBSTITUTE(B103,"?","")),LEN(B103)&lt;&gt;LEN(SUBSTITUTE(B103,"~","")),LEN(B103)&lt;&gt;LEN(SUBSTITUTE(B103,"=","")),LEN(B103)&lt;&gt;LEN(SUBSTITUTE(B103,"&lt;","")),LEN(B103)&lt;&gt;LEN(SUBSTITUTE(B103,"&gt;","")))),"ID: texto que empiece por A–Z, hasta 64 caracteres; sin *, ?, ~, =, &lt; ni &gt;. Ejemplo: T-001.",IF(COUNTIFS('Trades'!$A$9:$A$208,B103)&lt;&gt;1,"El ID debe corresponder a una sola fila de Trades",IF(NOT(ISNUMBER(C103)),"Introduzca una fecha y hora de cierre válidas",IF(OR(C103&lt;1,C103&gt;2958465),"Introduzca una fecha y hora de cierre válidas",IF(NOT(ISNUMBER(D103)),"Indique una cantidad cerrada positiva",IF(OR(D103&lt;=0,D103&gt;1000000,ROUND(D103,8)&lt;&gt;D103),"Indique una cantidad cerrada positiva",IF(NOT(ISNUMBER(INDEX('Trades'!$D$9:$D$208,MATCH(B103,'Trades'!$A$9:$A$208,0)))),"Introduzca una fecha y hora de apertura válidas",IF(C103&lt;INDEX('Trades'!$D$9:$D$208,MATCH(B103,'Trades'!$A$9:$A$208,0)),"El cierre precede a la apertura",IF(AND(E103&lt;&gt;"",OR(NOT(ISNUMBER(E103)),E103&lt;=0)),"Indique un precio positivo o deje la celda vacía",IF(AND(F103&lt;&gt;"",NOT(ISNUMBER(F103))),"El P&amp;L bruto debe ser numérico o estar vacío",IF(AND(ISNUMBER(F103),OR(ABS(F103)&gt;1000000000,ROUND(F103,2)&lt;&gt;F103)),"Importes: hasta 2 decimales; valor absoluto de entrada ≤ 1.000.000.000.",""))))))))))))))))</x:f>
      </x:c>
      <x:c r="I103" s="29" t="str">
        <x:f>IF(ISNUMBER(D103),ROUND(D103,8),"")</x:f>
      </x:c>
      <x:c r="J103" s="29" t="n">
        <x:f>IF(ISNUMBER(F103),1,0)</x:f>
        <x:v>0</x:v>
      </x:c>
      <x:c r="K103" s="29" t="n">
        <x:f>IF(COUNTA(A103:F103)=0,0,1)</x:f>
        <x:v>0</x:v>
      </x:c>
    </x:row>
    <x:row r="104" ht="36" customHeight="1">
      <x:c r="A104" s="34"/>
      <x:c r="B104" s="34"/>
      <x:c r="C104" s="35"/>
      <x:c r="D104" s="36"/>
      <x:c r="E104" s="36"/>
      <x:c r="F104" s="37"/>
      <x:c r="G104" s="38" t="n">
        <x:f>IF(K104=0,0,IF(H104="",1,-1))</x:f>
        <x:v>0</x:v>
      </x:c>
      <x:c r="H104" s="33" t="str">
        <x:f>IF(K104=0,"",IF(A104="","Introduzca el ID de salida",IF(IF(IFERROR(OR(CODE(UPPER(LEFT(A104,1)))&lt;65,CODE(UPPER(LEFT(A104,1)))&gt;90),TRUE),TRUE,OR(NOT(ISTEXT(A104)),LEN(A104)&gt;64,LEN(A104)&lt;&gt;LEN(SUBSTITUTE(A104,"*","")),LEN(A104)&lt;&gt;LEN(SUBSTITUTE(A104,"?","")),LEN(A104)&lt;&gt;LEN(SUBSTITUTE(A104,"~","")),LEN(A104)&lt;&gt;LEN(SUBSTITUTE(A104,"=","")),LEN(A104)&lt;&gt;LEN(SUBSTITUTE(A104,"&lt;","")),LEN(A104)&lt;&gt;LEN(SUBSTITUTE(A104,"&gt;","")))),"ID: texto que empiece por A–Z, hasta 64 caracteres; sin *, ?, ~, =, &lt; ni &gt;. Ejemplo: T-001.",IF(COUNTIFS('Exits'!$A$9:$A$608,A104)&lt;&gt;1,"ID de salida duplicado",IF(B104="","Introduzca el ID de la operación principal",IF(IF(IFERROR(OR(CODE(UPPER(LEFT(B104,1)))&lt;65,CODE(UPPER(LEFT(B104,1)))&gt;90),TRUE),TRUE,OR(NOT(ISTEXT(B104)),LEN(B104)&gt;64,LEN(B104)&lt;&gt;LEN(SUBSTITUTE(B104,"*","")),LEN(B104)&lt;&gt;LEN(SUBSTITUTE(B104,"?","")),LEN(B104)&lt;&gt;LEN(SUBSTITUTE(B104,"~","")),LEN(B104)&lt;&gt;LEN(SUBSTITUTE(B104,"=","")),LEN(B104)&lt;&gt;LEN(SUBSTITUTE(B104,"&lt;","")),LEN(B104)&lt;&gt;LEN(SUBSTITUTE(B104,"&gt;","")))),"ID: texto que empiece por A–Z, hasta 64 caracteres; sin *, ?, ~, =, &lt; ni &gt;. Ejemplo: T-001.",IF(COUNTIFS('Trades'!$A$9:$A$208,B104)&lt;&gt;1,"El ID debe corresponder a una sola fila de Trades",IF(NOT(ISNUMBER(C104)),"Introduzca una fecha y hora de cierre válidas",IF(OR(C104&lt;1,C104&gt;2958465),"Introduzca una fecha y hora de cierre válidas",IF(NOT(ISNUMBER(D104)),"Indique una cantidad cerrada positiva",IF(OR(D104&lt;=0,D104&gt;1000000,ROUND(D104,8)&lt;&gt;D104),"Indique una cantidad cerrada positiva",IF(NOT(ISNUMBER(INDEX('Trades'!$D$9:$D$208,MATCH(B104,'Trades'!$A$9:$A$208,0)))),"Introduzca una fecha y hora de apertura válidas",IF(C104&lt;INDEX('Trades'!$D$9:$D$208,MATCH(B104,'Trades'!$A$9:$A$208,0)),"El cierre precede a la apertura",IF(AND(E104&lt;&gt;"",OR(NOT(ISNUMBER(E104)),E104&lt;=0)),"Indique un precio positivo o deje la celda vacía",IF(AND(F104&lt;&gt;"",NOT(ISNUMBER(F104))),"El P&amp;L bruto debe ser numérico o estar vacío",IF(AND(ISNUMBER(F104),OR(ABS(F104)&gt;1000000000,ROUND(F104,2)&lt;&gt;F104)),"Importes: hasta 2 decimales; valor absoluto de entrada ≤ 1.000.000.000.",""))))))))))))))))</x:f>
      </x:c>
      <x:c r="I104" s="29" t="str">
        <x:f>IF(ISNUMBER(D104),ROUND(D104,8),"")</x:f>
      </x:c>
      <x:c r="J104" s="29" t="n">
        <x:f>IF(ISNUMBER(F104),1,0)</x:f>
        <x:v>0</x:v>
      </x:c>
      <x:c r="K104" s="29" t="n">
        <x:f>IF(COUNTA(A104:F104)=0,0,1)</x:f>
        <x:v>0</x:v>
      </x:c>
    </x:row>
    <x:row r="105" ht="36" customHeight="1">
      <x:c r="A105" s="34"/>
      <x:c r="B105" s="34"/>
      <x:c r="C105" s="35"/>
      <x:c r="D105" s="36"/>
      <x:c r="E105" s="36"/>
      <x:c r="F105" s="37"/>
      <x:c r="G105" s="38" t="n">
        <x:f>IF(K105=0,0,IF(H105="",1,-1))</x:f>
        <x:v>0</x:v>
      </x:c>
      <x:c r="H105" s="33" t="str">
        <x:f>IF(K105=0,"",IF(A105="","Introduzca el ID de salida",IF(IF(IFERROR(OR(CODE(UPPER(LEFT(A105,1)))&lt;65,CODE(UPPER(LEFT(A105,1)))&gt;90),TRUE),TRUE,OR(NOT(ISTEXT(A105)),LEN(A105)&gt;64,LEN(A105)&lt;&gt;LEN(SUBSTITUTE(A105,"*","")),LEN(A105)&lt;&gt;LEN(SUBSTITUTE(A105,"?","")),LEN(A105)&lt;&gt;LEN(SUBSTITUTE(A105,"~","")),LEN(A105)&lt;&gt;LEN(SUBSTITUTE(A105,"=","")),LEN(A105)&lt;&gt;LEN(SUBSTITUTE(A105,"&lt;","")),LEN(A105)&lt;&gt;LEN(SUBSTITUTE(A105,"&gt;","")))),"ID: texto que empiece por A–Z, hasta 64 caracteres; sin *, ?, ~, =, &lt; ni &gt;. Ejemplo: T-001.",IF(COUNTIFS('Exits'!$A$9:$A$608,A105)&lt;&gt;1,"ID de salida duplicado",IF(B105="","Introduzca el ID de la operación principal",IF(IF(IFERROR(OR(CODE(UPPER(LEFT(B105,1)))&lt;65,CODE(UPPER(LEFT(B105,1)))&gt;90),TRUE),TRUE,OR(NOT(ISTEXT(B105)),LEN(B105)&gt;64,LEN(B105)&lt;&gt;LEN(SUBSTITUTE(B105,"*","")),LEN(B105)&lt;&gt;LEN(SUBSTITUTE(B105,"?","")),LEN(B105)&lt;&gt;LEN(SUBSTITUTE(B105,"~","")),LEN(B105)&lt;&gt;LEN(SUBSTITUTE(B105,"=","")),LEN(B105)&lt;&gt;LEN(SUBSTITUTE(B105,"&lt;","")),LEN(B105)&lt;&gt;LEN(SUBSTITUTE(B105,"&gt;","")))),"ID: texto que empiece por A–Z, hasta 64 caracteres; sin *, ?, ~, =, &lt; ni &gt;. Ejemplo: T-001.",IF(COUNTIFS('Trades'!$A$9:$A$208,B105)&lt;&gt;1,"El ID debe corresponder a una sola fila de Trades",IF(NOT(ISNUMBER(C105)),"Introduzca una fecha y hora de cierre válidas",IF(OR(C105&lt;1,C105&gt;2958465),"Introduzca una fecha y hora de cierre válidas",IF(NOT(ISNUMBER(D105)),"Indique una cantidad cerrada positiva",IF(OR(D105&lt;=0,D105&gt;1000000,ROUND(D105,8)&lt;&gt;D105),"Indique una cantidad cerrada positiva",IF(NOT(ISNUMBER(INDEX('Trades'!$D$9:$D$208,MATCH(B105,'Trades'!$A$9:$A$208,0)))),"Introduzca una fecha y hora de apertura válidas",IF(C105&lt;INDEX('Trades'!$D$9:$D$208,MATCH(B105,'Trades'!$A$9:$A$208,0)),"El cierre precede a la apertura",IF(AND(E105&lt;&gt;"",OR(NOT(ISNUMBER(E105)),E105&lt;=0)),"Indique un precio positivo o deje la celda vacía",IF(AND(F105&lt;&gt;"",NOT(ISNUMBER(F105))),"El P&amp;L bruto debe ser numérico o estar vacío",IF(AND(ISNUMBER(F105),OR(ABS(F105)&gt;1000000000,ROUND(F105,2)&lt;&gt;F105)),"Importes: hasta 2 decimales; valor absoluto de entrada ≤ 1.000.000.000.",""))))))))))))))))</x:f>
      </x:c>
      <x:c r="I105" s="29" t="str">
        <x:f>IF(ISNUMBER(D105),ROUND(D105,8),"")</x:f>
      </x:c>
      <x:c r="J105" s="29" t="n">
        <x:f>IF(ISNUMBER(F105),1,0)</x:f>
        <x:v>0</x:v>
      </x:c>
      <x:c r="K105" s="29" t="n">
        <x:f>IF(COUNTA(A105:F105)=0,0,1)</x:f>
        <x:v>0</x:v>
      </x:c>
    </x:row>
    <x:row r="106" ht="36" customHeight="1">
      <x:c r="A106" s="34"/>
      <x:c r="B106" s="34"/>
      <x:c r="C106" s="35"/>
      <x:c r="D106" s="36"/>
      <x:c r="E106" s="36"/>
      <x:c r="F106" s="37"/>
      <x:c r="G106" s="38" t="n">
        <x:f>IF(K106=0,0,IF(H106="",1,-1))</x:f>
        <x:v>0</x:v>
      </x:c>
      <x:c r="H106" s="33" t="str">
        <x:f>IF(K106=0,"",IF(A106="","Introduzca el ID de salida",IF(IF(IFERROR(OR(CODE(UPPER(LEFT(A106,1)))&lt;65,CODE(UPPER(LEFT(A106,1)))&gt;90),TRUE),TRUE,OR(NOT(ISTEXT(A106)),LEN(A106)&gt;64,LEN(A106)&lt;&gt;LEN(SUBSTITUTE(A106,"*","")),LEN(A106)&lt;&gt;LEN(SUBSTITUTE(A106,"?","")),LEN(A106)&lt;&gt;LEN(SUBSTITUTE(A106,"~","")),LEN(A106)&lt;&gt;LEN(SUBSTITUTE(A106,"=","")),LEN(A106)&lt;&gt;LEN(SUBSTITUTE(A106,"&lt;","")),LEN(A106)&lt;&gt;LEN(SUBSTITUTE(A106,"&gt;","")))),"ID: texto que empiece por A–Z, hasta 64 caracteres; sin *, ?, ~, =, &lt; ni &gt;. Ejemplo: T-001.",IF(COUNTIFS('Exits'!$A$9:$A$608,A106)&lt;&gt;1,"ID de salida duplicado",IF(B106="","Introduzca el ID de la operación principal",IF(IF(IFERROR(OR(CODE(UPPER(LEFT(B106,1)))&lt;65,CODE(UPPER(LEFT(B106,1)))&gt;90),TRUE),TRUE,OR(NOT(ISTEXT(B106)),LEN(B106)&gt;64,LEN(B106)&lt;&gt;LEN(SUBSTITUTE(B106,"*","")),LEN(B106)&lt;&gt;LEN(SUBSTITUTE(B106,"?","")),LEN(B106)&lt;&gt;LEN(SUBSTITUTE(B106,"~","")),LEN(B106)&lt;&gt;LEN(SUBSTITUTE(B106,"=","")),LEN(B106)&lt;&gt;LEN(SUBSTITUTE(B106,"&lt;","")),LEN(B106)&lt;&gt;LEN(SUBSTITUTE(B106,"&gt;","")))),"ID: texto que empiece por A–Z, hasta 64 caracteres; sin *, ?, ~, =, &lt; ni &gt;. Ejemplo: T-001.",IF(COUNTIFS('Trades'!$A$9:$A$208,B106)&lt;&gt;1,"El ID debe corresponder a una sola fila de Trades",IF(NOT(ISNUMBER(C106)),"Introduzca una fecha y hora de cierre válidas",IF(OR(C106&lt;1,C106&gt;2958465),"Introduzca una fecha y hora de cierre válidas",IF(NOT(ISNUMBER(D106)),"Indique una cantidad cerrada positiva",IF(OR(D106&lt;=0,D106&gt;1000000,ROUND(D106,8)&lt;&gt;D106),"Indique una cantidad cerrada positiva",IF(NOT(ISNUMBER(INDEX('Trades'!$D$9:$D$208,MATCH(B106,'Trades'!$A$9:$A$208,0)))),"Introduzca una fecha y hora de apertura válidas",IF(C106&lt;INDEX('Trades'!$D$9:$D$208,MATCH(B106,'Trades'!$A$9:$A$208,0)),"El cierre precede a la apertura",IF(AND(E106&lt;&gt;"",OR(NOT(ISNUMBER(E106)),E106&lt;=0)),"Indique un precio positivo o deje la celda vacía",IF(AND(F106&lt;&gt;"",NOT(ISNUMBER(F106))),"El P&amp;L bruto debe ser numérico o estar vacío",IF(AND(ISNUMBER(F106),OR(ABS(F106)&gt;1000000000,ROUND(F106,2)&lt;&gt;F106)),"Importes: hasta 2 decimales; valor absoluto de entrada ≤ 1.000.000.000.",""))))))))))))))))</x:f>
      </x:c>
      <x:c r="I106" s="29" t="str">
        <x:f>IF(ISNUMBER(D106),ROUND(D106,8),"")</x:f>
      </x:c>
      <x:c r="J106" s="29" t="n">
        <x:f>IF(ISNUMBER(F106),1,0)</x:f>
        <x:v>0</x:v>
      </x:c>
      <x:c r="K106" s="29" t="n">
        <x:f>IF(COUNTA(A106:F106)=0,0,1)</x:f>
        <x:v>0</x:v>
      </x:c>
    </x:row>
    <x:row r="107" ht="36" customHeight="1">
      <x:c r="A107" s="34"/>
      <x:c r="B107" s="34"/>
      <x:c r="C107" s="35"/>
      <x:c r="D107" s="36"/>
      <x:c r="E107" s="36"/>
      <x:c r="F107" s="37"/>
      <x:c r="G107" s="38" t="n">
        <x:f>IF(K107=0,0,IF(H107="",1,-1))</x:f>
        <x:v>0</x:v>
      </x:c>
      <x:c r="H107" s="33" t="str">
        <x:f>IF(K107=0,"",IF(A107="","Introduzca el ID de salida",IF(IF(IFERROR(OR(CODE(UPPER(LEFT(A107,1)))&lt;65,CODE(UPPER(LEFT(A107,1)))&gt;90),TRUE),TRUE,OR(NOT(ISTEXT(A107)),LEN(A107)&gt;64,LEN(A107)&lt;&gt;LEN(SUBSTITUTE(A107,"*","")),LEN(A107)&lt;&gt;LEN(SUBSTITUTE(A107,"?","")),LEN(A107)&lt;&gt;LEN(SUBSTITUTE(A107,"~","")),LEN(A107)&lt;&gt;LEN(SUBSTITUTE(A107,"=","")),LEN(A107)&lt;&gt;LEN(SUBSTITUTE(A107,"&lt;","")),LEN(A107)&lt;&gt;LEN(SUBSTITUTE(A107,"&gt;","")))),"ID: texto que empiece por A–Z, hasta 64 caracteres; sin *, ?, ~, =, &lt; ni &gt;. Ejemplo: T-001.",IF(COUNTIFS('Exits'!$A$9:$A$608,A107)&lt;&gt;1,"ID de salida duplicado",IF(B107="","Introduzca el ID de la operación principal",IF(IF(IFERROR(OR(CODE(UPPER(LEFT(B107,1)))&lt;65,CODE(UPPER(LEFT(B107,1)))&gt;90),TRUE),TRUE,OR(NOT(ISTEXT(B107)),LEN(B107)&gt;64,LEN(B107)&lt;&gt;LEN(SUBSTITUTE(B107,"*","")),LEN(B107)&lt;&gt;LEN(SUBSTITUTE(B107,"?","")),LEN(B107)&lt;&gt;LEN(SUBSTITUTE(B107,"~","")),LEN(B107)&lt;&gt;LEN(SUBSTITUTE(B107,"=","")),LEN(B107)&lt;&gt;LEN(SUBSTITUTE(B107,"&lt;","")),LEN(B107)&lt;&gt;LEN(SUBSTITUTE(B107,"&gt;","")))),"ID: texto que empiece por A–Z, hasta 64 caracteres; sin *, ?, ~, =, &lt; ni &gt;. Ejemplo: T-001.",IF(COUNTIFS('Trades'!$A$9:$A$208,B107)&lt;&gt;1,"El ID debe corresponder a una sola fila de Trades",IF(NOT(ISNUMBER(C107)),"Introduzca una fecha y hora de cierre válidas",IF(OR(C107&lt;1,C107&gt;2958465),"Introduzca una fecha y hora de cierre válidas",IF(NOT(ISNUMBER(D107)),"Indique una cantidad cerrada positiva",IF(OR(D107&lt;=0,D107&gt;1000000,ROUND(D107,8)&lt;&gt;D107),"Indique una cantidad cerrada positiva",IF(NOT(ISNUMBER(INDEX('Trades'!$D$9:$D$208,MATCH(B107,'Trades'!$A$9:$A$208,0)))),"Introduzca una fecha y hora de apertura válidas",IF(C107&lt;INDEX('Trades'!$D$9:$D$208,MATCH(B107,'Trades'!$A$9:$A$208,0)),"El cierre precede a la apertura",IF(AND(E107&lt;&gt;"",OR(NOT(ISNUMBER(E107)),E107&lt;=0)),"Indique un precio positivo o deje la celda vacía",IF(AND(F107&lt;&gt;"",NOT(ISNUMBER(F107))),"El P&amp;L bruto debe ser numérico o estar vacío",IF(AND(ISNUMBER(F107),OR(ABS(F107)&gt;1000000000,ROUND(F107,2)&lt;&gt;F107)),"Importes: hasta 2 decimales; valor absoluto de entrada ≤ 1.000.000.000.",""))))))))))))))))</x:f>
      </x:c>
      <x:c r="I107" s="29" t="str">
        <x:f>IF(ISNUMBER(D107),ROUND(D107,8),"")</x:f>
      </x:c>
      <x:c r="J107" s="29" t="n">
        <x:f>IF(ISNUMBER(F107),1,0)</x:f>
        <x:v>0</x:v>
      </x:c>
      <x:c r="K107" s="29" t="n">
        <x:f>IF(COUNTA(A107:F107)=0,0,1)</x:f>
        <x:v>0</x:v>
      </x:c>
    </x:row>
    <x:row r="108" ht="36" customHeight="1">
      <x:c r="A108" s="34"/>
      <x:c r="B108" s="34"/>
      <x:c r="C108" s="35"/>
      <x:c r="D108" s="36"/>
      <x:c r="E108" s="36"/>
      <x:c r="F108" s="37"/>
      <x:c r="G108" s="38" t="n">
        <x:f>IF(K108=0,0,IF(H108="",1,-1))</x:f>
        <x:v>0</x:v>
      </x:c>
      <x:c r="H108" s="33" t="str">
        <x:f>IF(K108=0,"",IF(A108="","Introduzca el ID de salida",IF(IF(IFERROR(OR(CODE(UPPER(LEFT(A108,1)))&lt;65,CODE(UPPER(LEFT(A108,1)))&gt;90),TRUE),TRUE,OR(NOT(ISTEXT(A108)),LEN(A108)&gt;64,LEN(A108)&lt;&gt;LEN(SUBSTITUTE(A108,"*","")),LEN(A108)&lt;&gt;LEN(SUBSTITUTE(A108,"?","")),LEN(A108)&lt;&gt;LEN(SUBSTITUTE(A108,"~","")),LEN(A108)&lt;&gt;LEN(SUBSTITUTE(A108,"=","")),LEN(A108)&lt;&gt;LEN(SUBSTITUTE(A108,"&lt;","")),LEN(A108)&lt;&gt;LEN(SUBSTITUTE(A108,"&gt;","")))),"ID: texto que empiece por A–Z, hasta 64 caracteres; sin *, ?, ~, =, &lt; ni &gt;. Ejemplo: T-001.",IF(COUNTIFS('Exits'!$A$9:$A$608,A108)&lt;&gt;1,"ID de salida duplicado",IF(B108="","Introduzca el ID de la operación principal",IF(IF(IFERROR(OR(CODE(UPPER(LEFT(B108,1)))&lt;65,CODE(UPPER(LEFT(B108,1)))&gt;90),TRUE),TRUE,OR(NOT(ISTEXT(B108)),LEN(B108)&gt;64,LEN(B108)&lt;&gt;LEN(SUBSTITUTE(B108,"*","")),LEN(B108)&lt;&gt;LEN(SUBSTITUTE(B108,"?","")),LEN(B108)&lt;&gt;LEN(SUBSTITUTE(B108,"~","")),LEN(B108)&lt;&gt;LEN(SUBSTITUTE(B108,"=","")),LEN(B108)&lt;&gt;LEN(SUBSTITUTE(B108,"&lt;","")),LEN(B108)&lt;&gt;LEN(SUBSTITUTE(B108,"&gt;","")))),"ID: texto que empiece por A–Z, hasta 64 caracteres; sin *, ?, ~, =, &lt; ni &gt;. Ejemplo: T-001.",IF(COUNTIFS('Trades'!$A$9:$A$208,B108)&lt;&gt;1,"El ID debe corresponder a una sola fila de Trades",IF(NOT(ISNUMBER(C108)),"Introduzca una fecha y hora de cierre válidas",IF(OR(C108&lt;1,C108&gt;2958465),"Introduzca una fecha y hora de cierre válidas",IF(NOT(ISNUMBER(D108)),"Indique una cantidad cerrada positiva",IF(OR(D108&lt;=0,D108&gt;1000000,ROUND(D108,8)&lt;&gt;D108),"Indique una cantidad cerrada positiva",IF(NOT(ISNUMBER(INDEX('Trades'!$D$9:$D$208,MATCH(B108,'Trades'!$A$9:$A$208,0)))),"Introduzca una fecha y hora de apertura válidas",IF(C108&lt;INDEX('Trades'!$D$9:$D$208,MATCH(B108,'Trades'!$A$9:$A$208,0)),"El cierre precede a la apertura",IF(AND(E108&lt;&gt;"",OR(NOT(ISNUMBER(E108)),E108&lt;=0)),"Indique un precio positivo o deje la celda vacía",IF(AND(F108&lt;&gt;"",NOT(ISNUMBER(F108))),"El P&amp;L bruto debe ser numérico o estar vacío",IF(AND(ISNUMBER(F108),OR(ABS(F108)&gt;1000000000,ROUND(F108,2)&lt;&gt;F108)),"Importes: hasta 2 decimales; valor absoluto de entrada ≤ 1.000.000.000.",""))))))))))))))))</x:f>
      </x:c>
      <x:c r="I108" s="29" t="str">
        <x:f>IF(ISNUMBER(D108),ROUND(D108,8),"")</x:f>
      </x:c>
      <x:c r="J108" s="29" t="n">
        <x:f>IF(ISNUMBER(F108),1,0)</x:f>
        <x:v>0</x:v>
      </x:c>
      <x:c r="K108" s="29" t="n">
        <x:f>IF(COUNTA(A108:F108)=0,0,1)</x:f>
        <x:v>0</x:v>
      </x:c>
    </x:row>
    <x:row r="109" ht="36" customHeight="1">
      <x:c r="A109" s="34"/>
      <x:c r="B109" s="34"/>
      <x:c r="C109" s="35"/>
      <x:c r="D109" s="36"/>
      <x:c r="E109" s="36"/>
      <x:c r="F109" s="37"/>
      <x:c r="G109" s="38" t="n">
        <x:f>IF(K109=0,0,IF(H109="",1,-1))</x:f>
        <x:v>0</x:v>
      </x:c>
      <x:c r="H109" s="33" t="str">
        <x:f>IF(K109=0,"",IF(A109="","Introduzca el ID de salida",IF(IF(IFERROR(OR(CODE(UPPER(LEFT(A109,1)))&lt;65,CODE(UPPER(LEFT(A109,1)))&gt;90),TRUE),TRUE,OR(NOT(ISTEXT(A109)),LEN(A109)&gt;64,LEN(A109)&lt;&gt;LEN(SUBSTITUTE(A109,"*","")),LEN(A109)&lt;&gt;LEN(SUBSTITUTE(A109,"?","")),LEN(A109)&lt;&gt;LEN(SUBSTITUTE(A109,"~","")),LEN(A109)&lt;&gt;LEN(SUBSTITUTE(A109,"=","")),LEN(A109)&lt;&gt;LEN(SUBSTITUTE(A109,"&lt;","")),LEN(A109)&lt;&gt;LEN(SUBSTITUTE(A109,"&gt;","")))),"ID: texto que empiece por A–Z, hasta 64 caracteres; sin *, ?, ~, =, &lt; ni &gt;. Ejemplo: T-001.",IF(COUNTIFS('Exits'!$A$9:$A$608,A109)&lt;&gt;1,"ID de salida duplicado",IF(B109="","Introduzca el ID de la operación principal",IF(IF(IFERROR(OR(CODE(UPPER(LEFT(B109,1)))&lt;65,CODE(UPPER(LEFT(B109,1)))&gt;90),TRUE),TRUE,OR(NOT(ISTEXT(B109)),LEN(B109)&gt;64,LEN(B109)&lt;&gt;LEN(SUBSTITUTE(B109,"*","")),LEN(B109)&lt;&gt;LEN(SUBSTITUTE(B109,"?","")),LEN(B109)&lt;&gt;LEN(SUBSTITUTE(B109,"~","")),LEN(B109)&lt;&gt;LEN(SUBSTITUTE(B109,"=","")),LEN(B109)&lt;&gt;LEN(SUBSTITUTE(B109,"&lt;","")),LEN(B109)&lt;&gt;LEN(SUBSTITUTE(B109,"&gt;","")))),"ID: texto que empiece por A–Z, hasta 64 caracteres; sin *, ?, ~, =, &lt; ni &gt;. Ejemplo: T-001.",IF(COUNTIFS('Trades'!$A$9:$A$208,B109)&lt;&gt;1,"El ID debe corresponder a una sola fila de Trades",IF(NOT(ISNUMBER(C109)),"Introduzca una fecha y hora de cierre válidas",IF(OR(C109&lt;1,C109&gt;2958465),"Introduzca una fecha y hora de cierre válidas",IF(NOT(ISNUMBER(D109)),"Indique una cantidad cerrada positiva",IF(OR(D109&lt;=0,D109&gt;1000000,ROUND(D109,8)&lt;&gt;D109),"Indique una cantidad cerrada positiva",IF(NOT(ISNUMBER(INDEX('Trades'!$D$9:$D$208,MATCH(B109,'Trades'!$A$9:$A$208,0)))),"Introduzca una fecha y hora de apertura válidas",IF(C109&lt;INDEX('Trades'!$D$9:$D$208,MATCH(B109,'Trades'!$A$9:$A$208,0)),"El cierre precede a la apertura",IF(AND(E109&lt;&gt;"",OR(NOT(ISNUMBER(E109)),E109&lt;=0)),"Indique un precio positivo o deje la celda vacía",IF(AND(F109&lt;&gt;"",NOT(ISNUMBER(F109))),"El P&amp;L bruto debe ser numérico o estar vacío",IF(AND(ISNUMBER(F109),OR(ABS(F109)&gt;1000000000,ROUND(F109,2)&lt;&gt;F109)),"Importes: hasta 2 decimales; valor absoluto de entrada ≤ 1.000.000.000.",""))))))))))))))))</x:f>
      </x:c>
      <x:c r="I109" s="29" t="str">
        <x:f>IF(ISNUMBER(D109),ROUND(D109,8),"")</x:f>
      </x:c>
      <x:c r="J109" s="29" t="n">
        <x:f>IF(ISNUMBER(F109),1,0)</x:f>
        <x:v>0</x:v>
      </x:c>
      <x:c r="K109" s="29" t="n">
        <x:f>IF(COUNTA(A109:F109)=0,0,1)</x:f>
        <x:v>0</x:v>
      </x:c>
    </x:row>
    <x:row r="110" ht="36" customHeight="1">
      <x:c r="A110" s="34"/>
      <x:c r="B110" s="34"/>
      <x:c r="C110" s="35"/>
      <x:c r="D110" s="36"/>
      <x:c r="E110" s="36"/>
      <x:c r="F110" s="37"/>
      <x:c r="G110" s="38" t="n">
        <x:f>IF(K110=0,0,IF(H110="",1,-1))</x:f>
        <x:v>0</x:v>
      </x:c>
      <x:c r="H110" s="33" t="str">
        <x:f>IF(K110=0,"",IF(A110="","Introduzca el ID de salida",IF(IF(IFERROR(OR(CODE(UPPER(LEFT(A110,1)))&lt;65,CODE(UPPER(LEFT(A110,1)))&gt;90),TRUE),TRUE,OR(NOT(ISTEXT(A110)),LEN(A110)&gt;64,LEN(A110)&lt;&gt;LEN(SUBSTITUTE(A110,"*","")),LEN(A110)&lt;&gt;LEN(SUBSTITUTE(A110,"?","")),LEN(A110)&lt;&gt;LEN(SUBSTITUTE(A110,"~","")),LEN(A110)&lt;&gt;LEN(SUBSTITUTE(A110,"=","")),LEN(A110)&lt;&gt;LEN(SUBSTITUTE(A110,"&lt;","")),LEN(A110)&lt;&gt;LEN(SUBSTITUTE(A110,"&gt;","")))),"ID: texto que empiece por A–Z, hasta 64 caracteres; sin *, ?, ~, =, &lt; ni &gt;. Ejemplo: T-001.",IF(COUNTIFS('Exits'!$A$9:$A$608,A110)&lt;&gt;1,"ID de salida duplicado",IF(B110="","Introduzca el ID de la operación principal",IF(IF(IFERROR(OR(CODE(UPPER(LEFT(B110,1)))&lt;65,CODE(UPPER(LEFT(B110,1)))&gt;90),TRUE),TRUE,OR(NOT(ISTEXT(B110)),LEN(B110)&gt;64,LEN(B110)&lt;&gt;LEN(SUBSTITUTE(B110,"*","")),LEN(B110)&lt;&gt;LEN(SUBSTITUTE(B110,"?","")),LEN(B110)&lt;&gt;LEN(SUBSTITUTE(B110,"~","")),LEN(B110)&lt;&gt;LEN(SUBSTITUTE(B110,"=","")),LEN(B110)&lt;&gt;LEN(SUBSTITUTE(B110,"&lt;","")),LEN(B110)&lt;&gt;LEN(SUBSTITUTE(B110,"&gt;","")))),"ID: texto que empiece por A–Z, hasta 64 caracteres; sin *, ?, ~, =, &lt; ni &gt;. Ejemplo: T-001.",IF(COUNTIFS('Trades'!$A$9:$A$208,B110)&lt;&gt;1,"El ID debe corresponder a una sola fila de Trades",IF(NOT(ISNUMBER(C110)),"Introduzca una fecha y hora de cierre válidas",IF(OR(C110&lt;1,C110&gt;2958465),"Introduzca una fecha y hora de cierre válidas",IF(NOT(ISNUMBER(D110)),"Indique una cantidad cerrada positiva",IF(OR(D110&lt;=0,D110&gt;1000000,ROUND(D110,8)&lt;&gt;D110),"Indique una cantidad cerrada positiva",IF(NOT(ISNUMBER(INDEX('Trades'!$D$9:$D$208,MATCH(B110,'Trades'!$A$9:$A$208,0)))),"Introduzca una fecha y hora de apertura válidas",IF(C110&lt;INDEX('Trades'!$D$9:$D$208,MATCH(B110,'Trades'!$A$9:$A$208,0)),"El cierre precede a la apertura",IF(AND(E110&lt;&gt;"",OR(NOT(ISNUMBER(E110)),E110&lt;=0)),"Indique un precio positivo o deje la celda vacía",IF(AND(F110&lt;&gt;"",NOT(ISNUMBER(F110))),"El P&amp;L bruto debe ser numérico o estar vacío",IF(AND(ISNUMBER(F110),OR(ABS(F110)&gt;1000000000,ROUND(F110,2)&lt;&gt;F110)),"Importes: hasta 2 decimales; valor absoluto de entrada ≤ 1.000.000.000.",""))))))))))))))))</x:f>
      </x:c>
      <x:c r="I110" s="29" t="str">
        <x:f>IF(ISNUMBER(D110),ROUND(D110,8),"")</x:f>
      </x:c>
      <x:c r="J110" s="29" t="n">
        <x:f>IF(ISNUMBER(F110),1,0)</x:f>
        <x:v>0</x:v>
      </x:c>
      <x:c r="K110" s="29" t="n">
        <x:f>IF(COUNTA(A110:F110)=0,0,1)</x:f>
        <x:v>0</x:v>
      </x:c>
    </x:row>
    <x:row r="111" ht="36" customHeight="1">
      <x:c r="A111" s="34"/>
      <x:c r="B111" s="34"/>
      <x:c r="C111" s="35"/>
      <x:c r="D111" s="36"/>
      <x:c r="E111" s="36"/>
      <x:c r="F111" s="37"/>
      <x:c r="G111" s="38" t="n">
        <x:f>IF(K111=0,0,IF(H111="",1,-1))</x:f>
        <x:v>0</x:v>
      </x:c>
      <x:c r="H111" s="33" t="str">
        <x:f>IF(K111=0,"",IF(A111="","Introduzca el ID de salida",IF(IF(IFERROR(OR(CODE(UPPER(LEFT(A111,1)))&lt;65,CODE(UPPER(LEFT(A111,1)))&gt;90),TRUE),TRUE,OR(NOT(ISTEXT(A111)),LEN(A111)&gt;64,LEN(A111)&lt;&gt;LEN(SUBSTITUTE(A111,"*","")),LEN(A111)&lt;&gt;LEN(SUBSTITUTE(A111,"?","")),LEN(A111)&lt;&gt;LEN(SUBSTITUTE(A111,"~","")),LEN(A111)&lt;&gt;LEN(SUBSTITUTE(A111,"=","")),LEN(A111)&lt;&gt;LEN(SUBSTITUTE(A111,"&lt;","")),LEN(A111)&lt;&gt;LEN(SUBSTITUTE(A111,"&gt;","")))),"ID: texto que empiece por A–Z, hasta 64 caracteres; sin *, ?, ~, =, &lt; ni &gt;. Ejemplo: T-001.",IF(COUNTIFS('Exits'!$A$9:$A$608,A111)&lt;&gt;1,"ID de salida duplicado",IF(B111="","Introduzca el ID de la operación principal",IF(IF(IFERROR(OR(CODE(UPPER(LEFT(B111,1)))&lt;65,CODE(UPPER(LEFT(B111,1)))&gt;90),TRUE),TRUE,OR(NOT(ISTEXT(B111)),LEN(B111)&gt;64,LEN(B111)&lt;&gt;LEN(SUBSTITUTE(B111,"*","")),LEN(B111)&lt;&gt;LEN(SUBSTITUTE(B111,"?","")),LEN(B111)&lt;&gt;LEN(SUBSTITUTE(B111,"~","")),LEN(B111)&lt;&gt;LEN(SUBSTITUTE(B111,"=","")),LEN(B111)&lt;&gt;LEN(SUBSTITUTE(B111,"&lt;","")),LEN(B111)&lt;&gt;LEN(SUBSTITUTE(B111,"&gt;","")))),"ID: texto que empiece por A–Z, hasta 64 caracteres; sin *, ?, ~, =, &lt; ni &gt;. Ejemplo: T-001.",IF(COUNTIFS('Trades'!$A$9:$A$208,B111)&lt;&gt;1,"El ID debe corresponder a una sola fila de Trades",IF(NOT(ISNUMBER(C111)),"Introduzca una fecha y hora de cierre válidas",IF(OR(C111&lt;1,C111&gt;2958465),"Introduzca una fecha y hora de cierre válidas",IF(NOT(ISNUMBER(D111)),"Indique una cantidad cerrada positiva",IF(OR(D111&lt;=0,D111&gt;1000000,ROUND(D111,8)&lt;&gt;D111),"Indique una cantidad cerrada positiva",IF(NOT(ISNUMBER(INDEX('Trades'!$D$9:$D$208,MATCH(B111,'Trades'!$A$9:$A$208,0)))),"Introduzca una fecha y hora de apertura válidas",IF(C111&lt;INDEX('Trades'!$D$9:$D$208,MATCH(B111,'Trades'!$A$9:$A$208,0)),"El cierre precede a la apertura",IF(AND(E111&lt;&gt;"",OR(NOT(ISNUMBER(E111)),E111&lt;=0)),"Indique un precio positivo o deje la celda vacía",IF(AND(F111&lt;&gt;"",NOT(ISNUMBER(F111))),"El P&amp;L bruto debe ser numérico o estar vacío",IF(AND(ISNUMBER(F111),OR(ABS(F111)&gt;1000000000,ROUND(F111,2)&lt;&gt;F111)),"Importes: hasta 2 decimales; valor absoluto de entrada ≤ 1.000.000.000.",""))))))))))))))))</x:f>
      </x:c>
      <x:c r="I111" s="29" t="str">
        <x:f>IF(ISNUMBER(D111),ROUND(D111,8),"")</x:f>
      </x:c>
      <x:c r="J111" s="29" t="n">
        <x:f>IF(ISNUMBER(F111),1,0)</x:f>
        <x:v>0</x:v>
      </x:c>
      <x:c r="K111" s="29" t="n">
        <x:f>IF(COUNTA(A111:F111)=0,0,1)</x:f>
        <x:v>0</x:v>
      </x:c>
    </x:row>
    <x:row r="112" ht="36" customHeight="1">
      <x:c r="A112" s="34"/>
      <x:c r="B112" s="34"/>
      <x:c r="C112" s="35"/>
      <x:c r="D112" s="36"/>
      <x:c r="E112" s="36"/>
      <x:c r="F112" s="37"/>
      <x:c r="G112" s="38" t="n">
        <x:f>IF(K112=0,0,IF(H112="",1,-1))</x:f>
        <x:v>0</x:v>
      </x:c>
      <x:c r="H112" s="33" t="str">
        <x:f>IF(K112=0,"",IF(A112="","Introduzca el ID de salida",IF(IF(IFERROR(OR(CODE(UPPER(LEFT(A112,1)))&lt;65,CODE(UPPER(LEFT(A112,1)))&gt;90),TRUE),TRUE,OR(NOT(ISTEXT(A112)),LEN(A112)&gt;64,LEN(A112)&lt;&gt;LEN(SUBSTITUTE(A112,"*","")),LEN(A112)&lt;&gt;LEN(SUBSTITUTE(A112,"?","")),LEN(A112)&lt;&gt;LEN(SUBSTITUTE(A112,"~","")),LEN(A112)&lt;&gt;LEN(SUBSTITUTE(A112,"=","")),LEN(A112)&lt;&gt;LEN(SUBSTITUTE(A112,"&lt;","")),LEN(A112)&lt;&gt;LEN(SUBSTITUTE(A112,"&gt;","")))),"ID: texto que empiece por A–Z, hasta 64 caracteres; sin *, ?, ~, =, &lt; ni &gt;. Ejemplo: T-001.",IF(COUNTIFS('Exits'!$A$9:$A$608,A112)&lt;&gt;1,"ID de salida duplicado",IF(B112="","Introduzca el ID de la operación principal",IF(IF(IFERROR(OR(CODE(UPPER(LEFT(B112,1)))&lt;65,CODE(UPPER(LEFT(B112,1)))&gt;90),TRUE),TRUE,OR(NOT(ISTEXT(B112)),LEN(B112)&gt;64,LEN(B112)&lt;&gt;LEN(SUBSTITUTE(B112,"*","")),LEN(B112)&lt;&gt;LEN(SUBSTITUTE(B112,"?","")),LEN(B112)&lt;&gt;LEN(SUBSTITUTE(B112,"~","")),LEN(B112)&lt;&gt;LEN(SUBSTITUTE(B112,"=","")),LEN(B112)&lt;&gt;LEN(SUBSTITUTE(B112,"&lt;","")),LEN(B112)&lt;&gt;LEN(SUBSTITUTE(B112,"&gt;","")))),"ID: texto que empiece por A–Z, hasta 64 caracteres; sin *, ?, ~, =, &lt; ni &gt;. Ejemplo: T-001.",IF(COUNTIFS('Trades'!$A$9:$A$208,B112)&lt;&gt;1,"El ID debe corresponder a una sola fila de Trades",IF(NOT(ISNUMBER(C112)),"Introduzca una fecha y hora de cierre válidas",IF(OR(C112&lt;1,C112&gt;2958465),"Introduzca una fecha y hora de cierre válidas",IF(NOT(ISNUMBER(D112)),"Indique una cantidad cerrada positiva",IF(OR(D112&lt;=0,D112&gt;1000000,ROUND(D112,8)&lt;&gt;D112),"Indique una cantidad cerrada positiva",IF(NOT(ISNUMBER(INDEX('Trades'!$D$9:$D$208,MATCH(B112,'Trades'!$A$9:$A$208,0)))),"Introduzca una fecha y hora de apertura válidas",IF(C112&lt;INDEX('Trades'!$D$9:$D$208,MATCH(B112,'Trades'!$A$9:$A$208,0)),"El cierre precede a la apertura",IF(AND(E112&lt;&gt;"",OR(NOT(ISNUMBER(E112)),E112&lt;=0)),"Indique un precio positivo o deje la celda vacía",IF(AND(F112&lt;&gt;"",NOT(ISNUMBER(F112))),"El P&amp;L bruto debe ser numérico o estar vacío",IF(AND(ISNUMBER(F112),OR(ABS(F112)&gt;1000000000,ROUND(F112,2)&lt;&gt;F112)),"Importes: hasta 2 decimales; valor absoluto de entrada ≤ 1.000.000.000.",""))))))))))))))))</x:f>
      </x:c>
      <x:c r="I112" s="29" t="str">
        <x:f>IF(ISNUMBER(D112),ROUND(D112,8),"")</x:f>
      </x:c>
      <x:c r="J112" s="29" t="n">
        <x:f>IF(ISNUMBER(F112),1,0)</x:f>
        <x:v>0</x:v>
      </x:c>
      <x:c r="K112" s="29" t="n">
        <x:f>IF(COUNTA(A112:F112)=0,0,1)</x:f>
        <x:v>0</x:v>
      </x:c>
    </x:row>
    <x:row r="113" ht="36" customHeight="1">
      <x:c r="A113" s="34"/>
      <x:c r="B113" s="34"/>
      <x:c r="C113" s="35"/>
      <x:c r="D113" s="36"/>
      <x:c r="E113" s="36"/>
      <x:c r="F113" s="37"/>
      <x:c r="G113" s="38" t="n">
        <x:f>IF(K113=0,0,IF(H113="",1,-1))</x:f>
        <x:v>0</x:v>
      </x:c>
      <x:c r="H113" s="33" t="str">
        <x:f>IF(K113=0,"",IF(A113="","Introduzca el ID de salida",IF(IF(IFERROR(OR(CODE(UPPER(LEFT(A113,1)))&lt;65,CODE(UPPER(LEFT(A113,1)))&gt;90),TRUE),TRUE,OR(NOT(ISTEXT(A113)),LEN(A113)&gt;64,LEN(A113)&lt;&gt;LEN(SUBSTITUTE(A113,"*","")),LEN(A113)&lt;&gt;LEN(SUBSTITUTE(A113,"?","")),LEN(A113)&lt;&gt;LEN(SUBSTITUTE(A113,"~","")),LEN(A113)&lt;&gt;LEN(SUBSTITUTE(A113,"=","")),LEN(A113)&lt;&gt;LEN(SUBSTITUTE(A113,"&lt;","")),LEN(A113)&lt;&gt;LEN(SUBSTITUTE(A113,"&gt;","")))),"ID: texto que empiece por A–Z, hasta 64 caracteres; sin *, ?, ~, =, &lt; ni &gt;. Ejemplo: T-001.",IF(COUNTIFS('Exits'!$A$9:$A$608,A113)&lt;&gt;1,"ID de salida duplicado",IF(B113="","Introduzca el ID de la operación principal",IF(IF(IFERROR(OR(CODE(UPPER(LEFT(B113,1)))&lt;65,CODE(UPPER(LEFT(B113,1)))&gt;90),TRUE),TRUE,OR(NOT(ISTEXT(B113)),LEN(B113)&gt;64,LEN(B113)&lt;&gt;LEN(SUBSTITUTE(B113,"*","")),LEN(B113)&lt;&gt;LEN(SUBSTITUTE(B113,"?","")),LEN(B113)&lt;&gt;LEN(SUBSTITUTE(B113,"~","")),LEN(B113)&lt;&gt;LEN(SUBSTITUTE(B113,"=","")),LEN(B113)&lt;&gt;LEN(SUBSTITUTE(B113,"&lt;","")),LEN(B113)&lt;&gt;LEN(SUBSTITUTE(B113,"&gt;","")))),"ID: texto que empiece por A–Z, hasta 64 caracteres; sin *, ?, ~, =, &lt; ni &gt;. Ejemplo: T-001.",IF(COUNTIFS('Trades'!$A$9:$A$208,B113)&lt;&gt;1,"El ID debe corresponder a una sola fila de Trades",IF(NOT(ISNUMBER(C113)),"Introduzca una fecha y hora de cierre válidas",IF(OR(C113&lt;1,C113&gt;2958465),"Introduzca una fecha y hora de cierre válidas",IF(NOT(ISNUMBER(D113)),"Indique una cantidad cerrada positiva",IF(OR(D113&lt;=0,D113&gt;1000000,ROUND(D113,8)&lt;&gt;D113),"Indique una cantidad cerrada positiva",IF(NOT(ISNUMBER(INDEX('Trades'!$D$9:$D$208,MATCH(B113,'Trades'!$A$9:$A$208,0)))),"Introduzca una fecha y hora de apertura válidas",IF(C113&lt;INDEX('Trades'!$D$9:$D$208,MATCH(B113,'Trades'!$A$9:$A$208,0)),"El cierre precede a la apertura",IF(AND(E113&lt;&gt;"",OR(NOT(ISNUMBER(E113)),E113&lt;=0)),"Indique un precio positivo o deje la celda vacía",IF(AND(F113&lt;&gt;"",NOT(ISNUMBER(F113))),"El P&amp;L bruto debe ser numérico o estar vacío",IF(AND(ISNUMBER(F113),OR(ABS(F113)&gt;1000000000,ROUND(F113,2)&lt;&gt;F113)),"Importes: hasta 2 decimales; valor absoluto de entrada ≤ 1.000.000.000.",""))))))))))))))))</x:f>
      </x:c>
      <x:c r="I113" s="29" t="str">
        <x:f>IF(ISNUMBER(D113),ROUND(D113,8),"")</x:f>
      </x:c>
      <x:c r="J113" s="29" t="n">
        <x:f>IF(ISNUMBER(F113),1,0)</x:f>
        <x:v>0</x:v>
      </x:c>
      <x:c r="K113" s="29" t="n">
        <x:f>IF(COUNTA(A113:F113)=0,0,1)</x:f>
        <x:v>0</x:v>
      </x:c>
    </x:row>
    <x:row r="114" ht="36" customHeight="1">
      <x:c r="A114" s="34"/>
      <x:c r="B114" s="34"/>
      <x:c r="C114" s="35"/>
      <x:c r="D114" s="36"/>
      <x:c r="E114" s="36"/>
      <x:c r="F114" s="37"/>
      <x:c r="G114" s="38" t="n">
        <x:f>IF(K114=0,0,IF(H114="",1,-1))</x:f>
        <x:v>0</x:v>
      </x:c>
      <x:c r="H114" s="33" t="str">
        <x:f>IF(K114=0,"",IF(A114="","Introduzca el ID de salida",IF(IF(IFERROR(OR(CODE(UPPER(LEFT(A114,1)))&lt;65,CODE(UPPER(LEFT(A114,1)))&gt;90),TRUE),TRUE,OR(NOT(ISTEXT(A114)),LEN(A114)&gt;64,LEN(A114)&lt;&gt;LEN(SUBSTITUTE(A114,"*","")),LEN(A114)&lt;&gt;LEN(SUBSTITUTE(A114,"?","")),LEN(A114)&lt;&gt;LEN(SUBSTITUTE(A114,"~","")),LEN(A114)&lt;&gt;LEN(SUBSTITUTE(A114,"=","")),LEN(A114)&lt;&gt;LEN(SUBSTITUTE(A114,"&lt;","")),LEN(A114)&lt;&gt;LEN(SUBSTITUTE(A114,"&gt;","")))),"ID: texto que empiece por A–Z, hasta 64 caracteres; sin *, ?, ~, =, &lt; ni &gt;. Ejemplo: T-001.",IF(COUNTIFS('Exits'!$A$9:$A$608,A114)&lt;&gt;1,"ID de salida duplicado",IF(B114="","Introduzca el ID de la operación principal",IF(IF(IFERROR(OR(CODE(UPPER(LEFT(B114,1)))&lt;65,CODE(UPPER(LEFT(B114,1)))&gt;90),TRUE),TRUE,OR(NOT(ISTEXT(B114)),LEN(B114)&gt;64,LEN(B114)&lt;&gt;LEN(SUBSTITUTE(B114,"*","")),LEN(B114)&lt;&gt;LEN(SUBSTITUTE(B114,"?","")),LEN(B114)&lt;&gt;LEN(SUBSTITUTE(B114,"~","")),LEN(B114)&lt;&gt;LEN(SUBSTITUTE(B114,"=","")),LEN(B114)&lt;&gt;LEN(SUBSTITUTE(B114,"&lt;","")),LEN(B114)&lt;&gt;LEN(SUBSTITUTE(B114,"&gt;","")))),"ID: texto que empiece por A–Z, hasta 64 caracteres; sin *, ?, ~, =, &lt; ni &gt;. Ejemplo: T-001.",IF(COUNTIFS('Trades'!$A$9:$A$208,B114)&lt;&gt;1,"El ID debe corresponder a una sola fila de Trades",IF(NOT(ISNUMBER(C114)),"Introduzca una fecha y hora de cierre válidas",IF(OR(C114&lt;1,C114&gt;2958465),"Introduzca una fecha y hora de cierre válidas",IF(NOT(ISNUMBER(D114)),"Indique una cantidad cerrada positiva",IF(OR(D114&lt;=0,D114&gt;1000000,ROUND(D114,8)&lt;&gt;D114),"Indique una cantidad cerrada positiva",IF(NOT(ISNUMBER(INDEX('Trades'!$D$9:$D$208,MATCH(B114,'Trades'!$A$9:$A$208,0)))),"Introduzca una fecha y hora de apertura válidas",IF(C114&lt;INDEX('Trades'!$D$9:$D$208,MATCH(B114,'Trades'!$A$9:$A$208,0)),"El cierre precede a la apertura",IF(AND(E114&lt;&gt;"",OR(NOT(ISNUMBER(E114)),E114&lt;=0)),"Indique un precio positivo o deje la celda vacía",IF(AND(F114&lt;&gt;"",NOT(ISNUMBER(F114))),"El P&amp;L bruto debe ser numérico o estar vacío",IF(AND(ISNUMBER(F114),OR(ABS(F114)&gt;1000000000,ROUND(F114,2)&lt;&gt;F114)),"Importes: hasta 2 decimales; valor absoluto de entrada ≤ 1.000.000.000.",""))))))))))))))))</x:f>
      </x:c>
      <x:c r="I114" s="29" t="str">
        <x:f>IF(ISNUMBER(D114),ROUND(D114,8),"")</x:f>
      </x:c>
      <x:c r="J114" s="29" t="n">
        <x:f>IF(ISNUMBER(F114),1,0)</x:f>
        <x:v>0</x:v>
      </x:c>
      <x:c r="K114" s="29" t="n">
        <x:f>IF(COUNTA(A114:F114)=0,0,1)</x:f>
        <x:v>0</x:v>
      </x:c>
    </x:row>
    <x:row r="115" ht="36" customHeight="1">
      <x:c r="A115" s="34"/>
      <x:c r="B115" s="34"/>
      <x:c r="C115" s="35"/>
      <x:c r="D115" s="36"/>
      <x:c r="E115" s="36"/>
      <x:c r="F115" s="37"/>
      <x:c r="G115" s="38" t="n">
        <x:f>IF(K115=0,0,IF(H115="",1,-1))</x:f>
        <x:v>0</x:v>
      </x:c>
      <x:c r="H115" s="33" t="str">
        <x:f>IF(K115=0,"",IF(A115="","Introduzca el ID de salida",IF(IF(IFERROR(OR(CODE(UPPER(LEFT(A115,1)))&lt;65,CODE(UPPER(LEFT(A115,1)))&gt;90),TRUE),TRUE,OR(NOT(ISTEXT(A115)),LEN(A115)&gt;64,LEN(A115)&lt;&gt;LEN(SUBSTITUTE(A115,"*","")),LEN(A115)&lt;&gt;LEN(SUBSTITUTE(A115,"?","")),LEN(A115)&lt;&gt;LEN(SUBSTITUTE(A115,"~","")),LEN(A115)&lt;&gt;LEN(SUBSTITUTE(A115,"=","")),LEN(A115)&lt;&gt;LEN(SUBSTITUTE(A115,"&lt;","")),LEN(A115)&lt;&gt;LEN(SUBSTITUTE(A115,"&gt;","")))),"ID: texto que empiece por A–Z, hasta 64 caracteres; sin *, ?, ~, =, &lt; ni &gt;. Ejemplo: T-001.",IF(COUNTIFS('Exits'!$A$9:$A$608,A115)&lt;&gt;1,"ID de salida duplicado",IF(B115="","Introduzca el ID de la operación principal",IF(IF(IFERROR(OR(CODE(UPPER(LEFT(B115,1)))&lt;65,CODE(UPPER(LEFT(B115,1)))&gt;90),TRUE),TRUE,OR(NOT(ISTEXT(B115)),LEN(B115)&gt;64,LEN(B115)&lt;&gt;LEN(SUBSTITUTE(B115,"*","")),LEN(B115)&lt;&gt;LEN(SUBSTITUTE(B115,"?","")),LEN(B115)&lt;&gt;LEN(SUBSTITUTE(B115,"~","")),LEN(B115)&lt;&gt;LEN(SUBSTITUTE(B115,"=","")),LEN(B115)&lt;&gt;LEN(SUBSTITUTE(B115,"&lt;","")),LEN(B115)&lt;&gt;LEN(SUBSTITUTE(B115,"&gt;","")))),"ID: texto que empiece por A–Z, hasta 64 caracteres; sin *, ?, ~, =, &lt; ni &gt;. Ejemplo: T-001.",IF(COUNTIFS('Trades'!$A$9:$A$208,B115)&lt;&gt;1,"El ID debe corresponder a una sola fila de Trades",IF(NOT(ISNUMBER(C115)),"Introduzca una fecha y hora de cierre válidas",IF(OR(C115&lt;1,C115&gt;2958465),"Introduzca una fecha y hora de cierre válidas",IF(NOT(ISNUMBER(D115)),"Indique una cantidad cerrada positiva",IF(OR(D115&lt;=0,D115&gt;1000000,ROUND(D115,8)&lt;&gt;D115),"Indique una cantidad cerrada positiva",IF(NOT(ISNUMBER(INDEX('Trades'!$D$9:$D$208,MATCH(B115,'Trades'!$A$9:$A$208,0)))),"Introduzca una fecha y hora de apertura válidas",IF(C115&lt;INDEX('Trades'!$D$9:$D$208,MATCH(B115,'Trades'!$A$9:$A$208,0)),"El cierre precede a la apertura",IF(AND(E115&lt;&gt;"",OR(NOT(ISNUMBER(E115)),E115&lt;=0)),"Indique un precio positivo o deje la celda vacía",IF(AND(F115&lt;&gt;"",NOT(ISNUMBER(F115))),"El P&amp;L bruto debe ser numérico o estar vacío",IF(AND(ISNUMBER(F115),OR(ABS(F115)&gt;1000000000,ROUND(F115,2)&lt;&gt;F115)),"Importes: hasta 2 decimales; valor absoluto de entrada ≤ 1.000.000.000.",""))))))))))))))))</x:f>
      </x:c>
      <x:c r="I115" s="29" t="str">
        <x:f>IF(ISNUMBER(D115),ROUND(D115,8),"")</x:f>
      </x:c>
      <x:c r="J115" s="29" t="n">
        <x:f>IF(ISNUMBER(F115),1,0)</x:f>
        <x:v>0</x:v>
      </x:c>
      <x:c r="K115" s="29" t="n">
        <x:f>IF(COUNTA(A115:F115)=0,0,1)</x:f>
        <x:v>0</x:v>
      </x:c>
    </x:row>
    <x:row r="116" ht="36" customHeight="1">
      <x:c r="A116" s="34"/>
      <x:c r="B116" s="34"/>
      <x:c r="C116" s="35"/>
      <x:c r="D116" s="36"/>
      <x:c r="E116" s="36"/>
      <x:c r="F116" s="37"/>
      <x:c r="G116" s="38" t="n">
        <x:f>IF(K116=0,0,IF(H116="",1,-1))</x:f>
        <x:v>0</x:v>
      </x:c>
      <x:c r="H116" s="33" t="str">
        <x:f>IF(K116=0,"",IF(A116="","Introduzca el ID de salida",IF(IF(IFERROR(OR(CODE(UPPER(LEFT(A116,1)))&lt;65,CODE(UPPER(LEFT(A116,1)))&gt;90),TRUE),TRUE,OR(NOT(ISTEXT(A116)),LEN(A116)&gt;64,LEN(A116)&lt;&gt;LEN(SUBSTITUTE(A116,"*","")),LEN(A116)&lt;&gt;LEN(SUBSTITUTE(A116,"?","")),LEN(A116)&lt;&gt;LEN(SUBSTITUTE(A116,"~","")),LEN(A116)&lt;&gt;LEN(SUBSTITUTE(A116,"=","")),LEN(A116)&lt;&gt;LEN(SUBSTITUTE(A116,"&lt;","")),LEN(A116)&lt;&gt;LEN(SUBSTITUTE(A116,"&gt;","")))),"ID: texto que empiece por A–Z, hasta 64 caracteres; sin *, ?, ~, =, &lt; ni &gt;. Ejemplo: T-001.",IF(COUNTIFS('Exits'!$A$9:$A$608,A116)&lt;&gt;1,"ID de salida duplicado",IF(B116="","Introduzca el ID de la operación principal",IF(IF(IFERROR(OR(CODE(UPPER(LEFT(B116,1)))&lt;65,CODE(UPPER(LEFT(B116,1)))&gt;90),TRUE),TRUE,OR(NOT(ISTEXT(B116)),LEN(B116)&gt;64,LEN(B116)&lt;&gt;LEN(SUBSTITUTE(B116,"*","")),LEN(B116)&lt;&gt;LEN(SUBSTITUTE(B116,"?","")),LEN(B116)&lt;&gt;LEN(SUBSTITUTE(B116,"~","")),LEN(B116)&lt;&gt;LEN(SUBSTITUTE(B116,"=","")),LEN(B116)&lt;&gt;LEN(SUBSTITUTE(B116,"&lt;","")),LEN(B116)&lt;&gt;LEN(SUBSTITUTE(B116,"&gt;","")))),"ID: texto que empiece por A–Z, hasta 64 caracteres; sin *, ?, ~, =, &lt; ni &gt;. Ejemplo: T-001.",IF(COUNTIFS('Trades'!$A$9:$A$208,B116)&lt;&gt;1,"El ID debe corresponder a una sola fila de Trades",IF(NOT(ISNUMBER(C116)),"Introduzca una fecha y hora de cierre válidas",IF(OR(C116&lt;1,C116&gt;2958465),"Introduzca una fecha y hora de cierre válidas",IF(NOT(ISNUMBER(D116)),"Indique una cantidad cerrada positiva",IF(OR(D116&lt;=0,D116&gt;1000000,ROUND(D116,8)&lt;&gt;D116),"Indique una cantidad cerrada positiva",IF(NOT(ISNUMBER(INDEX('Trades'!$D$9:$D$208,MATCH(B116,'Trades'!$A$9:$A$208,0)))),"Introduzca una fecha y hora de apertura válidas",IF(C116&lt;INDEX('Trades'!$D$9:$D$208,MATCH(B116,'Trades'!$A$9:$A$208,0)),"El cierre precede a la apertura",IF(AND(E116&lt;&gt;"",OR(NOT(ISNUMBER(E116)),E116&lt;=0)),"Indique un precio positivo o deje la celda vacía",IF(AND(F116&lt;&gt;"",NOT(ISNUMBER(F116))),"El P&amp;L bruto debe ser numérico o estar vacío",IF(AND(ISNUMBER(F116),OR(ABS(F116)&gt;1000000000,ROUND(F116,2)&lt;&gt;F116)),"Importes: hasta 2 decimales; valor absoluto de entrada ≤ 1.000.000.000.",""))))))))))))))))</x:f>
      </x:c>
      <x:c r="I116" s="29" t="str">
        <x:f>IF(ISNUMBER(D116),ROUND(D116,8),"")</x:f>
      </x:c>
      <x:c r="J116" s="29" t="n">
        <x:f>IF(ISNUMBER(F116),1,0)</x:f>
        <x:v>0</x:v>
      </x:c>
      <x:c r="K116" s="29" t="n">
        <x:f>IF(COUNTA(A116:F116)=0,0,1)</x:f>
        <x:v>0</x:v>
      </x:c>
    </x:row>
    <x:row r="117" ht="36" customHeight="1">
      <x:c r="A117" s="34"/>
      <x:c r="B117" s="34"/>
      <x:c r="C117" s="35"/>
      <x:c r="D117" s="36"/>
      <x:c r="E117" s="36"/>
      <x:c r="F117" s="37"/>
      <x:c r="G117" s="38" t="n">
        <x:f>IF(K117=0,0,IF(H117="",1,-1))</x:f>
        <x:v>0</x:v>
      </x:c>
      <x:c r="H117" s="33" t="str">
        <x:f>IF(K117=0,"",IF(A117="","Introduzca el ID de salida",IF(IF(IFERROR(OR(CODE(UPPER(LEFT(A117,1)))&lt;65,CODE(UPPER(LEFT(A117,1)))&gt;90),TRUE),TRUE,OR(NOT(ISTEXT(A117)),LEN(A117)&gt;64,LEN(A117)&lt;&gt;LEN(SUBSTITUTE(A117,"*","")),LEN(A117)&lt;&gt;LEN(SUBSTITUTE(A117,"?","")),LEN(A117)&lt;&gt;LEN(SUBSTITUTE(A117,"~","")),LEN(A117)&lt;&gt;LEN(SUBSTITUTE(A117,"=","")),LEN(A117)&lt;&gt;LEN(SUBSTITUTE(A117,"&lt;","")),LEN(A117)&lt;&gt;LEN(SUBSTITUTE(A117,"&gt;","")))),"ID: texto que empiece por A–Z, hasta 64 caracteres; sin *, ?, ~, =, &lt; ni &gt;. Ejemplo: T-001.",IF(COUNTIFS('Exits'!$A$9:$A$608,A117)&lt;&gt;1,"ID de salida duplicado",IF(B117="","Introduzca el ID de la operación principal",IF(IF(IFERROR(OR(CODE(UPPER(LEFT(B117,1)))&lt;65,CODE(UPPER(LEFT(B117,1)))&gt;90),TRUE),TRUE,OR(NOT(ISTEXT(B117)),LEN(B117)&gt;64,LEN(B117)&lt;&gt;LEN(SUBSTITUTE(B117,"*","")),LEN(B117)&lt;&gt;LEN(SUBSTITUTE(B117,"?","")),LEN(B117)&lt;&gt;LEN(SUBSTITUTE(B117,"~","")),LEN(B117)&lt;&gt;LEN(SUBSTITUTE(B117,"=","")),LEN(B117)&lt;&gt;LEN(SUBSTITUTE(B117,"&lt;","")),LEN(B117)&lt;&gt;LEN(SUBSTITUTE(B117,"&gt;","")))),"ID: texto que empiece por A–Z, hasta 64 caracteres; sin *, ?, ~, =, &lt; ni &gt;. Ejemplo: T-001.",IF(COUNTIFS('Trades'!$A$9:$A$208,B117)&lt;&gt;1,"El ID debe corresponder a una sola fila de Trades",IF(NOT(ISNUMBER(C117)),"Introduzca una fecha y hora de cierre válidas",IF(OR(C117&lt;1,C117&gt;2958465),"Introduzca una fecha y hora de cierre válidas",IF(NOT(ISNUMBER(D117)),"Indique una cantidad cerrada positiva",IF(OR(D117&lt;=0,D117&gt;1000000,ROUND(D117,8)&lt;&gt;D117),"Indique una cantidad cerrada positiva",IF(NOT(ISNUMBER(INDEX('Trades'!$D$9:$D$208,MATCH(B117,'Trades'!$A$9:$A$208,0)))),"Introduzca una fecha y hora de apertura válidas",IF(C117&lt;INDEX('Trades'!$D$9:$D$208,MATCH(B117,'Trades'!$A$9:$A$208,0)),"El cierre precede a la apertura",IF(AND(E117&lt;&gt;"",OR(NOT(ISNUMBER(E117)),E117&lt;=0)),"Indique un precio positivo o deje la celda vacía",IF(AND(F117&lt;&gt;"",NOT(ISNUMBER(F117))),"El P&amp;L bruto debe ser numérico o estar vacío",IF(AND(ISNUMBER(F117),OR(ABS(F117)&gt;1000000000,ROUND(F117,2)&lt;&gt;F117)),"Importes: hasta 2 decimales; valor absoluto de entrada ≤ 1.000.000.000.",""))))))))))))))))</x:f>
      </x:c>
      <x:c r="I117" s="29" t="str">
        <x:f>IF(ISNUMBER(D117),ROUND(D117,8),"")</x:f>
      </x:c>
      <x:c r="J117" s="29" t="n">
        <x:f>IF(ISNUMBER(F117),1,0)</x:f>
        <x:v>0</x:v>
      </x:c>
      <x:c r="K117" s="29" t="n">
        <x:f>IF(COUNTA(A117:F117)=0,0,1)</x:f>
        <x:v>0</x:v>
      </x:c>
    </x:row>
    <x:row r="118" ht="36" customHeight="1">
      <x:c r="A118" s="34"/>
      <x:c r="B118" s="34"/>
      <x:c r="C118" s="35"/>
      <x:c r="D118" s="36"/>
      <x:c r="E118" s="36"/>
      <x:c r="F118" s="37"/>
      <x:c r="G118" s="38" t="n">
        <x:f>IF(K118=0,0,IF(H118="",1,-1))</x:f>
        <x:v>0</x:v>
      </x:c>
      <x:c r="H118" s="33" t="str">
        <x:f>IF(K118=0,"",IF(A118="","Introduzca el ID de salida",IF(IF(IFERROR(OR(CODE(UPPER(LEFT(A118,1)))&lt;65,CODE(UPPER(LEFT(A118,1)))&gt;90),TRUE),TRUE,OR(NOT(ISTEXT(A118)),LEN(A118)&gt;64,LEN(A118)&lt;&gt;LEN(SUBSTITUTE(A118,"*","")),LEN(A118)&lt;&gt;LEN(SUBSTITUTE(A118,"?","")),LEN(A118)&lt;&gt;LEN(SUBSTITUTE(A118,"~","")),LEN(A118)&lt;&gt;LEN(SUBSTITUTE(A118,"=","")),LEN(A118)&lt;&gt;LEN(SUBSTITUTE(A118,"&lt;","")),LEN(A118)&lt;&gt;LEN(SUBSTITUTE(A118,"&gt;","")))),"ID: texto que empiece por A–Z, hasta 64 caracteres; sin *, ?, ~, =, &lt; ni &gt;. Ejemplo: T-001.",IF(COUNTIFS('Exits'!$A$9:$A$608,A118)&lt;&gt;1,"ID de salida duplicado",IF(B118="","Introduzca el ID de la operación principal",IF(IF(IFERROR(OR(CODE(UPPER(LEFT(B118,1)))&lt;65,CODE(UPPER(LEFT(B118,1)))&gt;90),TRUE),TRUE,OR(NOT(ISTEXT(B118)),LEN(B118)&gt;64,LEN(B118)&lt;&gt;LEN(SUBSTITUTE(B118,"*","")),LEN(B118)&lt;&gt;LEN(SUBSTITUTE(B118,"?","")),LEN(B118)&lt;&gt;LEN(SUBSTITUTE(B118,"~","")),LEN(B118)&lt;&gt;LEN(SUBSTITUTE(B118,"=","")),LEN(B118)&lt;&gt;LEN(SUBSTITUTE(B118,"&lt;","")),LEN(B118)&lt;&gt;LEN(SUBSTITUTE(B118,"&gt;","")))),"ID: texto que empiece por A–Z, hasta 64 caracteres; sin *, ?, ~, =, &lt; ni &gt;. Ejemplo: T-001.",IF(COUNTIFS('Trades'!$A$9:$A$208,B118)&lt;&gt;1,"El ID debe corresponder a una sola fila de Trades",IF(NOT(ISNUMBER(C118)),"Introduzca una fecha y hora de cierre válidas",IF(OR(C118&lt;1,C118&gt;2958465),"Introduzca una fecha y hora de cierre válidas",IF(NOT(ISNUMBER(D118)),"Indique una cantidad cerrada positiva",IF(OR(D118&lt;=0,D118&gt;1000000,ROUND(D118,8)&lt;&gt;D118),"Indique una cantidad cerrada positiva",IF(NOT(ISNUMBER(INDEX('Trades'!$D$9:$D$208,MATCH(B118,'Trades'!$A$9:$A$208,0)))),"Introduzca una fecha y hora de apertura válidas",IF(C118&lt;INDEX('Trades'!$D$9:$D$208,MATCH(B118,'Trades'!$A$9:$A$208,0)),"El cierre precede a la apertura",IF(AND(E118&lt;&gt;"",OR(NOT(ISNUMBER(E118)),E118&lt;=0)),"Indique un precio positivo o deje la celda vacía",IF(AND(F118&lt;&gt;"",NOT(ISNUMBER(F118))),"El P&amp;L bruto debe ser numérico o estar vacío",IF(AND(ISNUMBER(F118),OR(ABS(F118)&gt;1000000000,ROUND(F118,2)&lt;&gt;F118)),"Importes: hasta 2 decimales; valor absoluto de entrada ≤ 1.000.000.000.",""))))))))))))))))</x:f>
      </x:c>
      <x:c r="I118" s="29" t="str">
        <x:f>IF(ISNUMBER(D118),ROUND(D118,8),"")</x:f>
      </x:c>
      <x:c r="J118" s="29" t="n">
        <x:f>IF(ISNUMBER(F118),1,0)</x:f>
        <x:v>0</x:v>
      </x:c>
      <x:c r="K118" s="29" t="n">
        <x:f>IF(COUNTA(A118:F118)=0,0,1)</x:f>
        <x:v>0</x:v>
      </x:c>
    </x:row>
    <x:row r="119" ht="36" customHeight="1">
      <x:c r="A119" s="34"/>
      <x:c r="B119" s="34"/>
      <x:c r="C119" s="35"/>
      <x:c r="D119" s="36"/>
      <x:c r="E119" s="36"/>
      <x:c r="F119" s="37"/>
      <x:c r="G119" s="38" t="n">
        <x:f>IF(K119=0,0,IF(H119="",1,-1))</x:f>
        <x:v>0</x:v>
      </x:c>
      <x:c r="H119" s="33" t="str">
        <x:f>IF(K119=0,"",IF(A119="","Introduzca el ID de salida",IF(IF(IFERROR(OR(CODE(UPPER(LEFT(A119,1)))&lt;65,CODE(UPPER(LEFT(A119,1)))&gt;90),TRUE),TRUE,OR(NOT(ISTEXT(A119)),LEN(A119)&gt;64,LEN(A119)&lt;&gt;LEN(SUBSTITUTE(A119,"*","")),LEN(A119)&lt;&gt;LEN(SUBSTITUTE(A119,"?","")),LEN(A119)&lt;&gt;LEN(SUBSTITUTE(A119,"~","")),LEN(A119)&lt;&gt;LEN(SUBSTITUTE(A119,"=","")),LEN(A119)&lt;&gt;LEN(SUBSTITUTE(A119,"&lt;","")),LEN(A119)&lt;&gt;LEN(SUBSTITUTE(A119,"&gt;","")))),"ID: texto que empiece por A–Z, hasta 64 caracteres; sin *, ?, ~, =, &lt; ni &gt;. Ejemplo: T-001.",IF(COUNTIFS('Exits'!$A$9:$A$608,A119)&lt;&gt;1,"ID de salida duplicado",IF(B119="","Introduzca el ID de la operación principal",IF(IF(IFERROR(OR(CODE(UPPER(LEFT(B119,1)))&lt;65,CODE(UPPER(LEFT(B119,1)))&gt;90),TRUE),TRUE,OR(NOT(ISTEXT(B119)),LEN(B119)&gt;64,LEN(B119)&lt;&gt;LEN(SUBSTITUTE(B119,"*","")),LEN(B119)&lt;&gt;LEN(SUBSTITUTE(B119,"?","")),LEN(B119)&lt;&gt;LEN(SUBSTITUTE(B119,"~","")),LEN(B119)&lt;&gt;LEN(SUBSTITUTE(B119,"=","")),LEN(B119)&lt;&gt;LEN(SUBSTITUTE(B119,"&lt;","")),LEN(B119)&lt;&gt;LEN(SUBSTITUTE(B119,"&gt;","")))),"ID: texto que empiece por A–Z, hasta 64 caracteres; sin *, ?, ~, =, &lt; ni &gt;. Ejemplo: T-001.",IF(COUNTIFS('Trades'!$A$9:$A$208,B119)&lt;&gt;1,"El ID debe corresponder a una sola fila de Trades",IF(NOT(ISNUMBER(C119)),"Introduzca una fecha y hora de cierre válidas",IF(OR(C119&lt;1,C119&gt;2958465),"Introduzca una fecha y hora de cierre válidas",IF(NOT(ISNUMBER(D119)),"Indique una cantidad cerrada positiva",IF(OR(D119&lt;=0,D119&gt;1000000,ROUND(D119,8)&lt;&gt;D119),"Indique una cantidad cerrada positiva",IF(NOT(ISNUMBER(INDEX('Trades'!$D$9:$D$208,MATCH(B119,'Trades'!$A$9:$A$208,0)))),"Introduzca una fecha y hora de apertura válidas",IF(C119&lt;INDEX('Trades'!$D$9:$D$208,MATCH(B119,'Trades'!$A$9:$A$208,0)),"El cierre precede a la apertura",IF(AND(E119&lt;&gt;"",OR(NOT(ISNUMBER(E119)),E119&lt;=0)),"Indique un precio positivo o deje la celda vacía",IF(AND(F119&lt;&gt;"",NOT(ISNUMBER(F119))),"El P&amp;L bruto debe ser numérico o estar vacío",IF(AND(ISNUMBER(F119),OR(ABS(F119)&gt;1000000000,ROUND(F119,2)&lt;&gt;F119)),"Importes: hasta 2 decimales; valor absoluto de entrada ≤ 1.000.000.000.",""))))))))))))))))</x:f>
      </x:c>
      <x:c r="I119" s="29" t="str">
        <x:f>IF(ISNUMBER(D119),ROUND(D119,8),"")</x:f>
      </x:c>
      <x:c r="J119" s="29" t="n">
        <x:f>IF(ISNUMBER(F119),1,0)</x:f>
        <x:v>0</x:v>
      </x:c>
      <x:c r="K119" s="29" t="n">
        <x:f>IF(COUNTA(A119:F119)=0,0,1)</x:f>
        <x:v>0</x:v>
      </x:c>
    </x:row>
    <x:row r="120" ht="36" customHeight="1">
      <x:c r="A120" s="34"/>
      <x:c r="B120" s="34"/>
      <x:c r="C120" s="35"/>
      <x:c r="D120" s="36"/>
      <x:c r="E120" s="36"/>
      <x:c r="F120" s="37"/>
      <x:c r="G120" s="38" t="n">
        <x:f>IF(K120=0,0,IF(H120="",1,-1))</x:f>
        <x:v>0</x:v>
      </x:c>
      <x:c r="H120" s="33" t="str">
        <x:f>IF(K120=0,"",IF(A120="","Introduzca el ID de salida",IF(IF(IFERROR(OR(CODE(UPPER(LEFT(A120,1)))&lt;65,CODE(UPPER(LEFT(A120,1)))&gt;90),TRUE),TRUE,OR(NOT(ISTEXT(A120)),LEN(A120)&gt;64,LEN(A120)&lt;&gt;LEN(SUBSTITUTE(A120,"*","")),LEN(A120)&lt;&gt;LEN(SUBSTITUTE(A120,"?","")),LEN(A120)&lt;&gt;LEN(SUBSTITUTE(A120,"~","")),LEN(A120)&lt;&gt;LEN(SUBSTITUTE(A120,"=","")),LEN(A120)&lt;&gt;LEN(SUBSTITUTE(A120,"&lt;","")),LEN(A120)&lt;&gt;LEN(SUBSTITUTE(A120,"&gt;","")))),"ID: texto que empiece por A–Z, hasta 64 caracteres; sin *, ?, ~, =, &lt; ni &gt;. Ejemplo: T-001.",IF(COUNTIFS('Exits'!$A$9:$A$608,A120)&lt;&gt;1,"ID de salida duplicado",IF(B120="","Introduzca el ID de la operación principal",IF(IF(IFERROR(OR(CODE(UPPER(LEFT(B120,1)))&lt;65,CODE(UPPER(LEFT(B120,1)))&gt;90),TRUE),TRUE,OR(NOT(ISTEXT(B120)),LEN(B120)&gt;64,LEN(B120)&lt;&gt;LEN(SUBSTITUTE(B120,"*","")),LEN(B120)&lt;&gt;LEN(SUBSTITUTE(B120,"?","")),LEN(B120)&lt;&gt;LEN(SUBSTITUTE(B120,"~","")),LEN(B120)&lt;&gt;LEN(SUBSTITUTE(B120,"=","")),LEN(B120)&lt;&gt;LEN(SUBSTITUTE(B120,"&lt;","")),LEN(B120)&lt;&gt;LEN(SUBSTITUTE(B120,"&gt;","")))),"ID: texto que empiece por A–Z, hasta 64 caracteres; sin *, ?, ~, =, &lt; ni &gt;. Ejemplo: T-001.",IF(COUNTIFS('Trades'!$A$9:$A$208,B120)&lt;&gt;1,"El ID debe corresponder a una sola fila de Trades",IF(NOT(ISNUMBER(C120)),"Introduzca una fecha y hora de cierre válidas",IF(OR(C120&lt;1,C120&gt;2958465),"Introduzca una fecha y hora de cierre válidas",IF(NOT(ISNUMBER(D120)),"Indique una cantidad cerrada positiva",IF(OR(D120&lt;=0,D120&gt;1000000,ROUND(D120,8)&lt;&gt;D120),"Indique una cantidad cerrada positiva",IF(NOT(ISNUMBER(INDEX('Trades'!$D$9:$D$208,MATCH(B120,'Trades'!$A$9:$A$208,0)))),"Introduzca una fecha y hora de apertura válidas",IF(C120&lt;INDEX('Trades'!$D$9:$D$208,MATCH(B120,'Trades'!$A$9:$A$208,0)),"El cierre precede a la apertura",IF(AND(E120&lt;&gt;"",OR(NOT(ISNUMBER(E120)),E120&lt;=0)),"Indique un precio positivo o deje la celda vacía",IF(AND(F120&lt;&gt;"",NOT(ISNUMBER(F120))),"El P&amp;L bruto debe ser numérico o estar vacío",IF(AND(ISNUMBER(F120),OR(ABS(F120)&gt;1000000000,ROUND(F120,2)&lt;&gt;F120)),"Importes: hasta 2 decimales; valor absoluto de entrada ≤ 1.000.000.000.",""))))))))))))))))</x:f>
      </x:c>
      <x:c r="I120" s="29" t="str">
        <x:f>IF(ISNUMBER(D120),ROUND(D120,8),"")</x:f>
      </x:c>
      <x:c r="J120" s="29" t="n">
        <x:f>IF(ISNUMBER(F120),1,0)</x:f>
        <x:v>0</x:v>
      </x:c>
      <x:c r="K120" s="29" t="n">
        <x:f>IF(COUNTA(A120:F120)=0,0,1)</x:f>
        <x:v>0</x:v>
      </x:c>
    </x:row>
    <x:row r="121" ht="36" customHeight="1">
      <x:c r="A121" s="34"/>
      <x:c r="B121" s="34"/>
      <x:c r="C121" s="35"/>
      <x:c r="D121" s="36"/>
      <x:c r="E121" s="36"/>
      <x:c r="F121" s="37"/>
      <x:c r="G121" s="38" t="n">
        <x:f>IF(K121=0,0,IF(H121="",1,-1))</x:f>
        <x:v>0</x:v>
      </x:c>
      <x:c r="H121" s="33" t="str">
        <x:f>IF(K121=0,"",IF(A121="","Introduzca el ID de salida",IF(IF(IFERROR(OR(CODE(UPPER(LEFT(A121,1)))&lt;65,CODE(UPPER(LEFT(A121,1)))&gt;90),TRUE),TRUE,OR(NOT(ISTEXT(A121)),LEN(A121)&gt;64,LEN(A121)&lt;&gt;LEN(SUBSTITUTE(A121,"*","")),LEN(A121)&lt;&gt;LEN(SUBSTITUTE(A121,"?","")),LEN(A121)&lt;&gt;LEN(SUBSTITUTE(A121,"~","")),LEN(A121)&lt;&gt;LEN(SUBSTITUTE(A121,"=","")),LEN(A121)&lt;&gt;LEN(SUBSTITUTE(A121,"&lt;","")),LEN(A121)&lt;&gt;LEN(SUBSTITUTE(A121,"&gt;","")))),"ID: texto que empiece por A–Z, hasta 64 caracteres; sin *, ?, ~, =, &lt; ni &gt;. Ejemplo: T-001.",IF(COUNTIFS('Exits'!$A$9:$A$608,A121)&lt;&gt;1,"ID de salida duplicado",IF(B121="","Introduzca el ID de la operación principal",IF(IF(IFERROR(OR(CODE(UPPER(LEFT(B121,1)))&lt;65,CODE(UPPER(LEFT(B121,1)))&gt;90),TRUE),TRUE,OR(NOT(ISTEXT(B121)),LEN(B121)&gt;64,LEN(B121)&lt;&gt;LEN(SUBSTITUTE(B121,"*","")),LEN(B121)&lt;&gt;LEN(SUBSTITUTE(B121,"?","")),LEN(B121)&lt;&gt;LEN(SUBSTITUTE(B121,"~","")),LEN(B121)&lt;&gt;LEN(SUBSTITUTE(B121,"=","")),LEN(B121)&lt;&gt;LEN(SUBSTITUTE(B121,"&lt;","")),LEN(B121)&lt;&gt;LEN(SUBSTITUTE(B121,"&gt;","")))),"ID: texto que empiece por A–Z, hasta 64 caracteres; sin *, ?, ~, =, &lt; ni &gt;. Ejemplo: T-001.",IF(COUNTIFS('Trades'!$A$9:$A$208,B121)&lt;&gt;1,"El ID debe corresponder a una sola fila de Trades",IF(NOT(ISNUMBER(C121)),"Introduzca una fecha y hora de cierre válidas",IF(OR(C121&lt;1,C121&gt;2958465),"Introduzca una fecha y hora de cierre válidas",IF(NOT(ISNUMBER(D121)),"Indique una cantidad cerrada positiva",IF(OR(D121&lt;=0,D121&gt;1000000,ROUND(D121,8)&lt;&gt;D121),"Indique una cantidad cerrada positiva",IF(NOT(ISNUMBER(INDEX('Trades'!$D$9:$D$208,MATCH(B121,'Trades'!$A$9:$A$208,0)))),"Introduzca una fecha y hora de apertura válidas",IF(C121&lt;INDEX('Trades'!$D$9:$D$208,MATCH(B121,'Trades'!$A$9:$A$208,0)),"El cierre precede a la apertura",IF(AND(E121&lt;&gt;"",OR(NOT(ISNUMBER(E121)),E121&lt;=0)),"Indique un precio positivo o deje la celda vacía",IF(AND(F121&lt;&gt;"",NOT(ISNUMBER(F121))),"El P&amp;L bruto debe ser numérico o estar vacío",IF(AND(ISNUMBER(F121),OR(ABS(F121)&gt;1000000000,ROUND(F121,2)&lt;&gt;F121)),"Importes: hasta 2 decimales; valor absoluto de entrada ≤ 1.000.000.000.",""))))))))))))))))</x:f>
      </x:c>
      <x:c r="I121" s="29" t="str">
        <x:f>IF(ISNUMBER(D121),ROUND(D121,8),"")</x:f>
      </x:c>
      <x:c r="J121" s="29" t="n">
        <x:f>IF(ISNUMBER(F121),1,0)</x:f>
        <x:v>0</x:v>
      </x:c>
      <x:c r="K121" s="29" t="n">
        <x:f>IF(COUNTA(A121:F121)=0,0,1)</x:f>
        <x:v>0</x:v>
      </x:c>
    </x:row>
    <x:row r="122" ht="36" customHeight="1">
      <x:c r="A122" s="34"/>
      <x:c r="B122" s="34"/>
      <x:c r="C122" s="35"/>
      <x:c r="D122" s="36"/>
      <x:c r="E122" s="36"/>
      <x:c r="F122" s="37"/>
      <x:c r="G122" s="38" t="n">
        <x:f>IF(K122=0,0,IF(H122="",1,-1))</x:f>
        <x:v>0</x:v>
      </x:c>
      <x:c r="H122" s="33" t="str">
        <x:f>IF(K122=0,"",IF(A122="","Introduzca el ID de salida",IF(IF(IFERROR(OR(CODE(UPPER(LEFT(A122,1)))&lt;65,CODE(UPPER(LEFT(A122,1)))&gt;90),TRUE),TRUE,OR(NOT(ISTEXT(A122)),LEN(A122)&gt;64,LEN(A122)&lt;&gt;LEN(SUBSTITUTE(A122,"*","")),LEN(A122)&lt;&gt;LEN(SUBSTITUTE(A122,"?","")),LEN(A122)&lt;&gt;LEN(SUBSTITUTE(A122,"~","")),LEN(A122)&lt;&gt;LEN(SUBSTITUTE(A122,"=","")),LEN(A122)&lt;&gt;LEN(SUBSTITUTE(A122,"&lt;","")),LEN(A122)&lt;&gt;LEN(SUBSTITUTE(A122,"&gt;","")))),"ID: texto que empiece por A–Z, hasta 64 caracteres; sin *, ?, ~, =, &lt; ni &gt;. Ejemplo: T-001.",IF(COUNTIFS('Exits'!$A$9:$A$608,A122)&lt;&gt;1,"ID de salida duplicado",IF(B122="","Introduzca el ID de la operación principal",IF(IF(IFERROR(OR(CODE(UPPER(LEFT(B122,1)))&lt;65,CODE(UPPER(LEFT(B122,1)))&gt;90),TRUE),TRUE,OR(NOT(ISTEXT(B122)),LEN(B122)&gt;64,LEN(B122)&lt;&gt;LEN(SUBSTITUTE(B122,"*","")),LEN(B122)&lt;&gt;LEN(SUBSTITUTE(B122,"?","")),LEN(B122)&lt;&gt;LEN(SUBSTITUTE(B122,"~","")),LEN(B122)&lt;&gt;LEN(SUBSTITUTE(B122,"=","")),LEN(B122)&lt;&gt;LEN(SUBSTITUTE(B122,"&lt;","")),LEN(B122)&lt;&gt;LEN(SUBSTITUTE(B122,"&gt;","")))),"ID: texto que empiece por A–Z, hasta 64 caracteres; sin *, ?, ~, =, &lt; ni &gt;. Ejemplo: T-001.",IF(COUNTIFS('Trades'!$A$9:$A$208,B122)&lt;&gt;1,"El ID debe corresponder a una sola fila de Trades",IF(NOT(ISNUMBER(C122)),"Introduzca una fecha y hora de cierre válidas",IF(OR(C122&lt;1,C122&gt;2958465),"Introduzca una fecha y hora de cierre válidas",IF(NOT(ISNUMBER(D122)),"Indique una cantidad cerrada positiva",IF(OR(D122&lt;=0,D122&gt;1000000,ROUND(D122,8)&lt;&gt;D122),"Indique una cantidad cerrada positiva",IF(NOT(ISNUMBER(INDEX('Trades'!$D$9:$D$208,MATCH(B122,'Trades'!$A$9:$A$208,0)))),"Introduzca una fecha y hora de apertura válidas",IF(C122&lt;INDEX('Trades'!$D$9:$D$208,MATCH(B122,'Trades'!$A$9:$A$208,0)),"El cierre precede a la apertura",IF(AND(E122&lt;&gt;"",OR(NOT(ISNUMBER(E122)),E122&lt;=0)),"Indique un precio positivo o deje la celda vacía",IF(AND(F122&lt;&gt;"",NOT(ISNUMBER(F122))),"El P&amp;L bruto debe ser numérico o estar vacío",IF(AND(ISNUMBER(F122),OR(ABS(F122)&gt;1000000000,ROUND(F122,2)&lt;&gt;F122)),"Importes: hasta 2 decimales; valor absoluto de entrada ≤ 1.000.000.000.",""))))))))))))))))</x:f>
      </x:c>
      <x:c r="I122" s="29" t="str">
        <x:f>IF(ISNUMBER(D122),ROUND(D122,8),"")</x:f>
      </x:c>
      <x:c r="J122" s="29" t="n">
        <x:f>IF(ISNUMBER(F122),1,0)</x:f>
        <x:v>0</x:v>
      </x:c>
      <x:c r="K122" s="29" t="n">
        <x:f>IF(COUNTA(A122:F122)=0,0,1)</x:f>
        <x:v>0</x:v>
      </x:c>
    </x:row>
    <x:row r="123" ht="36" customHeight="1">
      <x:c r="A123" s="34"/>
      <x:c r="B123" s="34"/>
      <x:c r="C123" s="35"/>
      <x:c r="D123" s="36"/>
      <x:c r="E123" s="36"/>
      <x:c r="F123" s="37"/>
      <x:c r="G123" s="38" t="n">
        <x:f>IF(K123=0,0,IF(H123="",1,-1))</x:f>
        <x:v>0</x:v>
      </x:c>
      <x:c r="H123" s="33" t="str">
        <x:f>IF(K123=0,"",IF(A123="","Introduzca el ID de salida",IF(IF(IFERROR(OR(CODE(UPPER(LEFT(A123,1)))&lt;65,CODE(UPPER(LEFT(A123,1)))&gt;90),TRUE),TRUE,OR(NOT(ISTEXT(A123)),LEN(A123)&gt;64,LEN(A123)&lt;&gt;LEN(SUBSTITUTE(A123,"*","")),LEN(A123)&lt;&gt;LEN(SUBSTITUTE(A123,"?","")),LEN(A123)&lt;&gt;LEN(SUBSTITUTE(A123,"~","")),LEN(A123)&lt;&gt;LEN(SUBSTITUTE(A123,"=","")),LEN(A123)&lt;&gt;LEN(SUBSTITUTE(A123,"&lt;","")),LEN(A123)&lt;&gt;LEN(SUBSTITUTE(A123,"&gt;","")))),"ID: texto que empiece por A–Z, hasta 64 caracteres; sin *, ?, ~, =, &lt; ni &gt;. Ejemplo: T-001.",IF(COUNTIFS('Exits'!$A$9:$A$608,A123)&lt;&gt;1,"ID de salida duplicado",IF(B123="","Introduzca el ID de la operación principal",IF(IF(IFERROR(OR(CODE(UPPER(LEFT(B123,1)))&lt;65,CODE(UPPER(LEFT(B123,1)))&gt;90),TRUE),TRUE,OR(NOT(ISTEXT(B123)),LEN(B123)&gt;64,LEN(B123)&lt;&gt;LEN(SUBSTITUTE(B123,"*","")),LEN(B123)&lt;&gt;LEN(SUBSTITUTE(B123,"?","")),LEN(B123)&lt;&gt;LEN(SUBSTITUTE(B123,"~","")),LEN(B123)&lt;&gt;LEN(SUBSTITUTE(B123,"=","")),LEN(B123)&lt;&gt;LEN(SUBSTITUTE(B123,"&lt;","")),LEN(B123)&lt;&gt;LEN(SUBSTITUTE(B123,"&gt;","")))),"ID: texto que empiece por A–Z, hasta 64 caracteres; sin *, ?, ~, =, &lt; ni &gt;. Ejemplo: T-001.",IF(COUNTIFS('Trades'!$A$9:$A$208,B123)&lt;&gt;1,"El ID debe corresponder a una sola fila de Trades",IF(NOT(ISNUMBER(C123)),"Introduzca una fecha y hora de cierre válidas",IF(OR(C123&lt;1,C123&gt;2958465),"Introduzca una fecha y hora de cierre válidas",IF(NOT(ISNUMBER(D123)),"Indique una cantidad cerrada positiva",IF(OR(D123&lt;=0,D123&gt;1000000,ROUND(D123,8)&lt;&gt;D123),"Indique una cantidad cerrada positiva",IF(NOT(ISNUMBER(INDEX('Trades'!$D$9:$D$208,MATCH(B123,'Trades'!$A$9:$A$208,0)))),"Introduzca una fecha y hora de apertura válidas",IF(C123&lt;INDEX('Trades'!$D$9:$D$208,MATCH(B123,'Trades'!$A$9:$A$208,0)),"El cierre precede a la apertura",IF(AND(E123&lt;&gt;"",OR(NOT(ISNUMBER(E123)),E123&lt;=0)),"Indique un precio positivo o deje la celda vacía",IF(AND(F123&lt;&gt;"",NOT(ISNUMBER(F123))),"El P&amp;L bruto debe ser numérico o estar vacío",IF(AND(ISNUMBER(F123),OR(ABS(F123)&gt;1000000000,ROUND(F123,2)&lt;&gt;F123)),"Importes: hasta 2 decimales; valor absoluto de entrada ≤ 1.000.000.000.",""))))))))))))))))</x:f>
      </x:c>
      <x:c r="I123" s="29" t="str">
        <x:f>IF(ISNUMBER(D123),ROUND(D123,8),"")</x:f>
      </x:c>
      <x:c r="J123" s="29" t="n">
        <x:f>IF(ISNUMBER(F123),1,0)</x:f>
        <x:v>0</x:v>
      </x:c>
      <x:c r="K123" s="29" t="n">
        <x:f>IF(COUNTA(A123:F123)=0,0,1)</x:f>
        <x:v>0</x:v>
      </x:c>
    </x:row>
    <x:row r="124" ht="36" customHeight="1">
      <x:c r="A124" s="34"/>
      <x:c r="B124" s="34"/>
      <x:c r="C124" s="35"/>
      <x:c r="D124" s="36"/>
      <x:c r="E124" s="36"/>
      <x:c r="F124" s="37"/>
      <x:c r="G124" s="38" t="n">
        <x:f>IF(K124=0,0,IF(H124="",1,-1))</x:f>
        <x:v>0</x:v>
      </x:c>
      <x:c r="H124" s="33" t="str">
        <x:f>IF(K124=0,"",IF(A124="","Introduzca el ID de salida",IF(IF(IFERROR(OR(CODE(UPPER(LEFT(A124,1)))&lt;65,CODE(UPPER(LEFT(A124,1)))&gt;90),TRUE),TRUE,OR(NOT(ISTEXT(A124)),LEN(A124)&gt;64,LEN(A124)&lt;&gt;LEN(SUBSTITUTE(A124,"*","")),LEN(A124)&lt;&gt;LEN(SUBSTITUTE(A124,"?","")),LEN(A124)&lt;&gt;LEN(SUBSTITUTE(A124,"~","")),LEN(A124)&lt;&gt;LEN(SUBSTITUTE(A124,"=","")),LEN(A124)&lt;&gt;LEN(SUBSTITUTE(A124,"&lt;","")),LEN(A124)&lt;&gt;LEN(SUBSTITUTE(A124,"&gt;","")))),"ID: texto que empiece por A–Z, hasta 64 caracteres; sin *, ?, ~, =, &lt; ni &gt;. Ejemplo: T-001.",IF(COUNTIFS('Exits'!$A$9:$A$608,A124)&lt;&gt;1,"ID de salida duplicado",IF(B124="","Introduzca el ID de la operación principal",IF(IF(IFERROR(OR(CODE(UPPER(LEFT(B124,1)))&lt;65,CODE(UPPER(LEFT(B124,1)))&gt;90),TRUE),TRUE,OR(NOT(ISTEXT(B124)),LEN(B124)&gt;64,LEN(B124)&lt;&gt;LEN(SUBSTITUTE(B124,"*","")),LEN(B124)&lt;&gt;LEN(SUBSTITUTE(B124,"?","")),LEN(B124)&lt;&gt;LEN(SUBSTITUTE(B124,"~","")),LEN(B124)&lt;&gt;LEN(SUBSTITUTE(B124,"=","")),LEN(B124)&lt;&gt;LEN(SUBSTITUTE(B124,"&lt;","")),LEN(B124)&lt;&gt;LEN(SUBSTITUTE(B124,"&gt;","")))),"ID: texto que empiece por A–Z, hasta 64 caracteres; sin *, ?, ~, =, &lt; ni &gt;. Ejemplo: T-001.",IF(COUNTIFS('Trades'!$A$9:$A$208,B124)&lt;&gt;1,"El ID debe corresponder a una sola fila de Trades",IF(NOT(ISNUMBER(C124)),"Introduzca una fecha y hora de cierre válidas",IF(OR(C124&lt;1,C124&gt;2958465),"Introduzca una fecha y hora de cierre válidas",IF(NOT(ISNUMBER(D124)),"Indique una cantidad cerrada positiva",IF(OR(D124&lt;=0,D124&gt;1000000,ROUND(D124,8)&lt;&gt;D124),"Indique una cantidad cerrada positiva",IF(NOT(ISNUMBER(INDEX('Trades'!$D$9:$D$208,MATCH(B124,'Trades'!$A$9:$A$208,0)))),"Introduzca una fecha y hora de apertura válidas",IF(C124&lt;INDEX('Trades'!$D$9:$D$208,MATCH(B124,'Trades'!$A$9:$A$208,0)),"El cierre precede a la apertura",IF(AND(E124&lt;&gt;"",OR(NOT(ISNUMBER(E124)),E124&lt;=0)),"Indique un precio positivo o deje la celda vacía",IF(AND(F124&lt;&gt;"",NOT(ISNUMBER(F124))),"El P&amp;L bruto debe ser numérico o estar vacío",IF(AND(ISNUMBER(F124),OR(ABS(F124)&gt;1000000000,ROUND(F124,2)&lt;&gt;F124)),"Importes: hasta 2 decimales; valor absoluto de entrada ≤ 1.000.000.000.",""))))))))))))))))</x:f>
      </x:c>
      <x:c r="I124" s="29" t="str">
        <x:f>IF(ISNUMBER(D124),ROUND(D124,8),"")</x:f>
      </x:c>
      <x:c r="J124" s="29" t="n">
        <x:f>IF(ISNUMBER(F124),1,0)</x:f>
        <x:v>0</x:v>
      </x:c>
      <x:c r="K124" s="29" t="n">
        <x:f>IF(COUNTA(A124:F124)=0,0,1)</x:f>
        <x:v>0</x:v>
      </x:c>
    </x:row>
    <x:row r="125" ht="36" customHeight="1">
      <x:c r="A125" s="34"/>
      <x:c r="B125" s="34"/>
      <x:c r="C125" s="35"/>
      <x:c r="D125" s="36"/>
      <x:c r="E125" s="36"/>
      <x:c r="F125" s="37"/>
      <x:c r="G125" s="38" t="n">
        <x:f>IF(K125=0,0,IF(H125="",1,-1))</x:f>
        <x:v>0</x:v>
      </x:c>
      <x:c r="H125" s="33" t="str">
        <x:f>IF(K125=0,"",IF(A125="","Introduzca el ID de salida",IF(IF(IFERROR(OR(CODE(UPPER(LEFT(A125,1)))&lt;65,CODE(UPPER(LEFT(A125,1)))&gt;90),TRUE),TRUE,OR(NOT(ISTEXT(A125)),LEN(A125)&gt;64,LEN(A125)&lt;&gt;LEN(SUBSTITUTE(A125,"*","")),LEN(A125)&lt;&gt;LEN(SUBSTITUTE(A125,"?","")),LEN(A125)&lt;&gt;LEN(SUBSTITUTE(A125,"~","")),LEN(A125)&lt;&gt;LEN(SUBSTITUTE(A125,"=","")),LEN(A125)&lt;&gt;LEN(SUBSTITUTE(A125,"&lt;","")),LEN(A125)&lt;&gt;LEN(SUBSTITUTE(A125,"&gt;","")))),"ID: texto que empiece por A–Z, hasta 64 caracteres; sin *, ?, ~, =, &lt; ni &gt;. Ejemplo: T-001.",IF(COUNTIFS('Exits'!$A$9:$A$608,A125)&lt;&gt;1,"ID de salida duplicado",IF(B125="","Introduzca el ID de la operación principal",IF(IF(IFERROR(OR(CODE(UPPER(LEFT(B125,1)))&lt;65,CODE(UPPER(LEFT(B125,1)))&gt;90),TRUE),TRUE,OR(NOT(ISTEXT(B125)),LEN(B125)&gt;64,LEN(B125)&lt;&gt;LEN(SUBSTITUTE(B125,"*","")),LEN(B125)&lt;&gt;LEN(SUBSTITUTE(B125,"?","")),LEN(B125)&lt;&gt;LEN(SUBSTITUTE(B125,"~","")),LEN(B125)&lt;&gt;LEN(SUBSTITUTE(B125,"=","")),LEN(B125)&lt;&gt;LEN(SUBSTITUTE(B125,"&lt;","")),LEN(B125)&lt;&gt;LEN(SUBSTITUTE(B125,"&gt;","")))),"ID: texto que empiece por A–Z, hasta 64 caracteres; sin *, ?, ~, =, &lt; ni &gt;. Ejemplo: T-001.",IF(COUNTIFS('Trades'!$A$9:$A$208,B125)&lt;&gt;1,"El ID debe corresponder a una sola fila de Trades",IF(NOT(ISNUMBER(C125)),"Introduzca una fecha y hora de cierre válidas",IF(OR(C125&lt;1,C125&gt;2958465),"Introduzca una fecha y hora de cierre válidas",IF(NOT(ISNUMBER(D125)),"Indique una cantidad cerrada positiva",IF(OR(D125&lt;=0,D125&gt;1000000,ROUND(D125,8)&lt;&gt;D125),"Indique una cantidad cerrada positiva",IF(NOT(ISNUMBER(INDEX('Trades'!$D$9:$D$208,MATCH(B125,'Trades'!$A$9:$A$208,0)))),"Introduzca una fecha y hora de apertura válidas",IF(C125&lt;INDEX('Trades'!$D$9:$D$208,MATCH(B125,'Trades'!$A$9:$A$208,0)),"El cierre precede a la apertura",IF(AND(E125&lt;&gt;"",OR(NOT(ISNUMBER(E125)),E125&lt;=0)),"Indique un precio positivo o deje la celda vacía",IF(AND(F125&lt;&gt;"",NOT(ISNUMBER(F125))),"El P&amp;L bruto debe ser numérico o estar vacío",IF(AND(ISNUMBER(F125),OR(ABS(F125)&gt;1000000000,ROUND(F125,2)&lt;&gt;F125)),"Importes: hasta 2 decimales; valor absoluto de entrada ≤ 1.000.000.000.",""))))))))))))))))</x:f>
      </x:c>
      <x:c r="I125" s="29" t="str">
        <x:f>IF(ISNUMBER(D125),ROUND(D125,8),"")</x:f>
      </x:c>
      <x:c r="J125" s="29" t="n">
        <x:f>IF(ISNUMBER(F125),1,0)</x:f>
        <x:v>0</x:v>
      </x:c>
      <x:c r="K125" s="29" t="n">
        <x:f>IF(COUNTA(A125:F125)=0,0,1)</x:f>
        <x:v>0</x:v>
      </x:c>
    </x:row>
    <x:row r="126" ht="36" customHeight="1">
      <x:c r="A126" s="34"/>
      <x:c r="B126" s="34"/>
      <x:c r="C126" s="35"/>
      <x:c r="D126" s="36"/>
      <x:c r="E126" s="36"/>
      <x:c r="F126" s="37"/>
      <x:c r="G126" s="38" t="n">
        <x:f>IF(K126=0,0,IF(H126="",1,-1))</x:f>
        <x:v>0</x:v>
      </x:c>
      <x:c r="H126" s="33" t="str">
        <x:f>IF(K126=0,"",IF(A126="","Introduzca el ID de salida",IF(IF(IFERROR(OR(CODE(UPPER(LEFT(A126,1)))&lt;65,CODE(UPPER(LEFT(A126,1)))&gt;90),TRUE),TRUE,OR(NOT(ISTEXT(A126)),LEN(A126)&gt;64,LEN(A126)&lt;&gt;LEN(SUBSTITUTE(A126,"*","")),LEN(A126)&lt;&gt;LEN(SUBSTITUTE(A126,"?","")),LEN(A126)&lt;&gt;LEN(SUBSTITUTE(A126,"~","")),LEN(A126)&lt;&gt;LEN(SUBSTITUTE(A126,"=","")),LEN(A126)&lt;&gt;LEN(SUBSTITUTE(A126,"&lt;","")),LEN(A126)&lt;&gt;LEN(SUBSTITUTE(A126,"&gt;","")))),"ID: texto que empiece por A–Z, hasta 64 caracteres; sin *, ?, ~, =, &lt; ni &gt;. Ejemplo: T-001.",IF(COUNTIFS('Exits'!$A$9:$A$608,A126)&lt;&gt;1,"ID de salida duplicado",IF(B126="","Introduzca el ID de la operación principal",IF(IF(IFERROR(OR(CODE(UPPER(LEFT(B126,1)))&lt;65,CODE(UPPER(LEFT(B126,1)))&gt;90),TRUE),TRUE,OR(NOT(ISTEXT(B126)),LEN(B126)&gt;64,LEN(B126)&lt;&gt;LEN(SUBSTITUTE(B126,"*","")),LEN(B126)&lt;&gt;LEN(SUBSTITUTE(B126,"?","")),LEN(B126)&lt;&gt;LEN(SUBSTITUTE(B126,"~","")),LEN(B126)&lt;&gt;LEN(SUBSTITUTE(B126,"=","")),LEN(B126)&lt;&gt;LEN(SUBSTITUTE(B126,"&lt;","")),LEN(B126)&lt;&gt;LEN(SUBSTITUTE(B126,"&gt;","")))),"ID: texto que empiece por A–Z, hasta 64 caracteres; sin *, ?, ~, =, &lt; ni &gt;. Ejemplo: T-001.",IF(COUNTIFS('Trades'!$A$9:$A$208,B126)&lt;&gt;1,"El ID debe corresponder a una sola fila de Trades",IF(NOT(ISNUMBER(C126)),"Introduzca una fecha y hora de cierre válidas",IF(OR(C126&lt;1,C126&gt;2958465),"Introduzca una fecha y hora de cierre válidas",IF(NOT(ISNUMBER(D126)),"Indique una cantidad cerrada positiva",IF(OR(D126&lt;=0,D126&gt;1000000,ROUND(D126,8)&lt;&gt;D126),"Indique una cantidad cerrada positiva",IF(NOT(ISNUMBER(INDEX('Trades'!$D$9:$D$208,MATCH(B126,'Trades'!$A$9:$A$208,0)))),"Introduzca una fecha y hora de apertura válidas",IF(C126&lt;INDEX('Trades'!$D$9:$D$208,MATCH(B126,'Trades'!$A$9:$A$208,0)),"El cierre precede a la apertura",IF(AND(E126&lt;&gt;"",OR(NOT(ISNUMBER(E126)),E126&lt;=0)),"Indique un precio positivo o deje la celda vacía",IF(AND(F126&lt;&gt;"",NOT(ISNUMBER(F126))),"El P&amp;L bruto debe ser numérico o estar vacío",IF(AND(ISNUMBER(F126),OR(ABS(F126)&gt;1000000000,ROUND(F126,2)&lt;&gt;F126)),"Importes: hasta 2 decimales; valor absoluto de entrada ≤ 1.000.000.000.",""))))))))))))))))</x:f>
      </x:c>
      <x:c r="I126" s="29" t="str">
        <x:f>IF(ISNUMBER(D126),ROUND(D126,8),"")</x:f>
      </x:c>
      <x:c r="J126" s="29" t="n">
        <x:f>IF(ISNUMBER(F126),1,0)</x:f>
        <x:v>0</x:v>
      </x:c>
      <x:c r="K126" s="29" t="n">
        <x:f>IF(COUNTA(A126:F126)=0,0,1)</x:f>
        <x:v>0</x:v>
      </x:c>
    </x:row>
    <x:row r="127" ht="36" customHeight="1">
      <x:c r="A127" s="34"/>
      <x:c r="B127" s="34"/>
      <x:c r="C127" s="35"/>
      <x:c r="D127" s="36"/>
      <x:c r="E127" s="36"/>
      <x:c r="F127" s="37"/>
      <x:c r="G127" s="38" t="n">
        <x:f>IF(K127=0,0,IF(H127="",1,-1))</x:f>
        <x:v>0</x:v>
      </x:c>
      <x:c r="H127" s="33" t="str">
        <x:f>IF(K127=0,"",IF(A127="","Introduzca el ID de salida",IF(IF(IFERROR(OR(CODE(UPPER(LEFT(A127,1)))&lt;65,CODE(UPPER(LEFT(A127,1)))&gt;90),TRUE),TRUE,OR(NOT(ISTEXT(A127)),LEN(A127)&gt;64,LEN(A127)&lt;&gt;LEN(SUBSTITUTE(A127,"*","")),LEN(A127)&lt;&gt;LEN(SUBSTITUTE(A127,"?","")),LEN(A127)&lt;&gt;LEN(SUBSTITUTE(A127,"~","")),LEN(A127)&lt;&gt;LEN(SUBSTITUTE(A127,"=","")),LEN(A127)&lt;&gt;LEN(SUBSTITUTE(A127,"&lt;","")),LEN(A127)&lt;&gt;LEN(SUBSTITUTE(A127,"&gt;","")))),"ID: texto que empiece por A–Z, hasta 64 caracteres; sin *, ?, ~, =, &lt; ni &gt;. Ejemplo: T-001.",IF(COUNTIFS('Exits'!$A$9:$A$608,A127)&lt;&gt;1,"ID de salida duplicado",IF(B127="","Introduzca el ID de la operación principal",IF(IF(IFERROR(OR(CODE(UPPER(LEFT(B127,1)))&lt;65,CODE(UPPER(LEFT(B127,1)))&gt;90),TRUE),TRUE,OR(NOT(ISTEXT(B127)),LEN(B127)&gt;64,LEN(B127)&lt;&gt;LEN(SUBSTITUTE(B127,"*","")),LEN(B127)&lt;&gt;LEN(SUBSTITUTE(B127,"?","")),LEN(B127)&lt;&gt;LEN(SUBSTITUTE(B127,"~","")),LEN(B127)&lt;&gt;LEN(SUBSTITUTE(B127,"=","")),LEN(B127)&lt;&gt;LEN(SUBSTITUTE(B127,"&lt;","")),LEN(B127)&lt;&gt;LEN(SUBSTITUTE(B127,"&gt;","")))),"ID: texto que empiece por A–Z, hasta 64 caracteres; sin *, ?, ~, =, &lt; ni &gt;. Ejemplo: T-001.",IF(COUNTIFS('Trades'!$A$9:$A$208,B127)&lt;&gt;1,"El ID debe corresponder a una sola fila de Trades",IF(NOT(ISNUMBER(C127)),"Introduzca una fecha y hora de cierre válidas",IF(OR(C127&lt;1,C127&gt;2958465),"Introduzca una fecha y hora de cierre válidas",IF(NOT(ISNUMBER(D127)),"Indique una cantidad cerrada positiva",IF(OR(D127&lt;=0,D127&gt;1000000,ROUND(D127,8)&lt;&gt;D127),"Indique una cantidad cerrada positiva",IF(NOT(ISNUMBER(INDEX('Trades'!$D$9:$D$208,MATCH(B127,'Trades'!$A$9:$A$208,0)))),"Introduzca una fecha y hora de apertura válidas",IF(C127&lt;INDEX('Trades'!$D$9:$D$208,MATCH(B127,'Trades'!$A$9:$A$208,0)),"El cierre precede a la apertura",IF(AND(E127&lt;&gt;"",OR(NOT(ISNUMBER(E127)),E127&lt;=0)),"Indique un precio positivo o deje la celda vacía",IF(AND(F127&lt;&gt;"",NOT(ISNUMBER(F127))),"El P&amp;L bruto debe ser numérico o estar vacío",IF(AND(ISNUMBER(F127),OR(ABS(F127)&gt;1000000000,ROUND(F127,2)&lt;&gt;F127)),"Importes: hasta 2 decimales; valor absoluto de entrada ≤ 1.000.000.000.",""))))))))))))))))</x:f>
      </x:c>
      <x:c r="I127" s="29" t="str">
        <x:f>IF(ISNUMBER(D127),ROUND(D127,8),"")</x:f>
      </x:c>
      <x:c r="J127" s="29" t="n">
        <x:f>IF(ISNUMBER(F127),1,0)</x:f>
        <x:v>0</x:v>
      </x:c>
      <x:c r="K127" s="29" t="n">
        <x:f>IF(COUNTA(A127:F127)=0,0,1)</x:f>
        <x:v>0</x:v>
      </x:c>
    </x:row>
    <x:row r="128" ht="36" customHeight="1">
      <x:c r="A128" s="34"/>
      <x:c r="B128" s="34"/>
      <x:c r="C128" s="35"/>
      <x:c r="D128" s="36"/>
      <x:c r="E128" s="36"/>
      <x:c r="F128" s="37"/>
      <x:c r="G128" s="38" t="n">
        <x:f>IF(K128=0,0,IF(H128="",1,-1))</x:f>
        <x:v>0</x:v>
      </x:c>
      <x:c r="H128" s="33" t="str">
        <x:f>IF(K128=0,"",IF(A128="","Introduzca el ID de salida",IF(IF(IFERROR(OR(CODE(UPPER(LEFT(A128,1)))&lt;65,CODE(UPPER(LEFT(A128,1)))&gt;90),TRUE),TRUE,OR(NOT(ISTEXT(A128)),LEN(A128)&gt;64,LEN(A128)&lt;&gt;LEN(SUBSTITUTE(A128,"*","")),LEN(A128)&lt;&gt;LEN(SUBSTITUTE(A128,"?","")),LEN(A128)&lt;&gt;LEN(SUBSTITUTE(A128,"~","")),LEN(A128)&lt;&gt;LEN(SUBSTITUTE(A128,"=","")),LEN(A128)&lt;&gt;LEN(SUBSTITUTE(A128,"&lt;","")),LEN(A128)&lt;&gt;LEN(SUBSTITUTE(A128,"&gt;","")))),"ID: texto que empiece por A–Z, hasta 64 caracteres; sin *, ?, ~, =, &lt; ni &gt;. Ejemplo: T-001.",IF(COUNTIFS('Exits'!$A$9:$A$608,A128)&lt;&gt;1,"ID de salida duplicado",IF(B128="","Introduzca el ID de la operación principal",IF(IF(IFERROR(OR(CODE(UPPER(LEFT(B128,1)))&lt;65,CODE(UPPER(LEFT(B128,1)))&gt;90),TRUE),TRUE,OR(NOT(ISTEXT(B128)),LEN(B128)&gt;64,LEN(B128)&lt;&gt;LEN(SUBSTITUTE(B128,"*","")),LEN(B128)&lt;&gt;LEN(SUBSTITUTE(B128,"?","")),LEN(B128)&lt;&gt;LEN(SUBSTITUTE(B128,"~","")),LEN(B128)&lt;&gt;LEN(SUBSTITUTE(B128,"=","")),LEN(B128)&lt;&gt;LEN(SUBSTITUTE(B128,"&lt;","")),LEN(B128)&lt;&gt;LEN(SUBSTITUTE(B128,"&gt;","")))),"ID: texto que empiece por A–Z, hasta 64 caracteres; sin *, ?, ~, =, &lt; ni &gt;. Ejemplo: T-001.",IF(COUNTIFS('Trades'!$A$9:$A$208,B128)&lt;&gt;1,"El ID debe corresponder a una sola fila de Trades",IF(NOT(ISNUMBER(C128)),"Introduzca una fecha y hora de cierre válidas",IF(OR(C128&lt;1,C128&gt;2958465),"Introduzca una fecha y hora de cierre válidas",IF(NOT(ISNUMBER(D128)),"Indique una cantidad cerrada positiva",IF(OR(D128&lt;=0,D128&gt;1000000,ROUND(D128,8)&lt;&gt;D128),"Indique una cantidad cerrada positiva",IF(NOT(ISNUMBER(INDEX('Trades'!$D$9:$D$208,MATCH(B128,'Trades'!$A$9:$A$208,0)))),"Introduzca una fecha y hora de apertura válidas",IF(C128&lt;INDEX('Trades'!$D$9:$D$208,MATCH(B128,'Trades'!$A$9:$A$208,0)),"El cierre precede a la apertura",IF(AND(E128&lt;&gt;"",OR(NOT(ISNUMBER(E128)),E128&lt;=0)),"Indique un precio positivo o deje la celda vacía",IF(AND(F128&lt;&gt;"",NOT(ISNUMBER(F128))),"El P&amp;L bruto debe ser numérico o estar vacío",IF(AND(ISNUMBER(F128),OR(ABS(F128)&gt;1000000000,ROUND(F128,2)&lt;&gt;F128)),"Importes: hasta 2 decimales; valor absoluto de entrada ≤ 1.000.000.000.",""))))))))))))))))</x:f>
      </x:c>
      <x:c r="I128" s="29" t="str">
        <x:f>IF(ISNUMBER(D128),ROUND(D128,8),"")</x:f>
      </x:c>
      <x:c r="J128" s="29" t="n">
        <x:f>IF(ISNUMBER(F128),1,0)</x:f>
        <x:v>0</x:v>
      </x:c>
      <x:c r="K128" s="29" t="n">
        <x:f>IF(COUNTA(A128:F128)=0,0,1)</x:f>
        <x:v>0</x:v>
      </x:c>
    </x:row>
    <x:row r="129" ht="36" customHeight="1">
      <x:c r="A129" s="34"/>
      <x:c r="B129" s="34"/>
      <x:c r="C129" s="35"/>
      <x:c r="D129" s="36"/>
      <x:c r="E129" s="36"/>
      <x:c r="F129" s="37"/>
      <x:c r="G129" s="38" t="n">
        <x:f>IF(K129=0,0,IF(H129="",1,-1))</x:f>
        <x:v>0</x:v>
      </x:c>
      <x:c r="H129" s="33" t="str">
        <x:f>IF(K129=0,"",IF(A129="","Introduzca el ID de salida",IF(IF(IFERROR(OR(CODE(UPPER(LEFT(A129,1)))&lt;65,CODE(UPPER(LEFT(A129,1)))&gt;90),TRUE),TRUE,OR(NOT(ISTEXT(A129)),LEN(A129)&gt;64,LEN(A129)&lt;&gt;LEN(SUBSTITUTE(A129,"*","")),LEN(A129)&lt;&gt;LEN(SUBSTITUTE(A129,"?","")),LEN(A129)&lt;&gt;LEN(SUBSTITUTE(A129,"~","")),LEN(A129)&lt;&gt;LEN(SUBSTITUTE(A129,"=","")),LEN(A129)&lt;&gt;LEN(SUBSTITUTE(A129,"&lt;","")),LEN(A129)&lt;&gt;LEN(SUBSTITUTE(A129,"&gt;","")))),"ID: texto que empiece por A–Z, hasta 64 caracteres; sin *, ?, ~, =, &lt; ni &gt;. Ejemplo: T-001.",IF(COUNTIFS('Exits'!$A$9:$A$608,A129)&lt;&gt;1,"ID de salida duplicado",IF(B129="","Introduzca el ID de la operación principal",IF(IF(IFERROR(OR(CODE(UPPER(LEFT(B129,1)))&lt;65,CODE(UPPER(LEFT(B129,1)))&gt;90),TRUE),TRUE,OR(NOT(ISTEXT(B129)),LEN(B129)&gt;64,LEN(B129)&lt;&gt;LEN(SUBSTITUTE(B129,"*","")),LEN(B129)&lt;&gt;LEN(SUBSTITUTE(B129,"?","")),LEN(B129)&lt;&gt;LEN(SUBSTITUTE(B129,"~","")),LEN(B129)&lt;&gt;LEN(SUBSTITUTE(B129,"=","")),LEN(B129)&lt;&gt;LEN(SUBSTITUTE(B129,"&lt;","")),LEN(B129)&lt;&gt;LEN(SUBSTITUTE(B129,"&gt;","")))),"ID: texto que empiece por A–Z, hasta 64 caracteres; sin *, ?, ~, =, &lt; ni &gt;. Ejemplo: T-001.",IF(COUNTIFS('Trades'!$A$9:$A$208,B129)&lt;&gt;1,"El ID debe corresponder a una sola fila de Trades",IF(NOT(ISNUMBER(C129)),"Introduzca una fecha y hora de cierre válidas",IF(OR(C129&lt;1,C129&gt;2958465),"Introduzca una fecha y hora de cierre válidas",IF(NOT(ISNUMBER(D129)),"Indique una cantidad cerrada positiva",IF(OR(D129&lt;=0,D129&gt;1000000,ROUND(D129,8)&lt;&gt;D129),"Indique una cantidad cerrada positiva",IF(NOT(ISNUMBER(INDEX('Trades'!$D$9:$D$208,MATCH(B129,'Trades'!$A$9:$A$208,0)))),"Introduzca una fecha y hora de apertura válidas",IF(C129&lt;INDEX('Trades'!$D$9:$D$208,MATCH(B129,'Trades'!$A$9:$A$208,0)),"El cierre precede a la apertura",IF(AND(E129&lt;&gt;"",OR(NOT(ISNUMBER(E129)),E129&lt;=0)),"Indique un precio positivo o deje la celda vacía",IF(AND(F129&lt;&gt;"",NOT(ISNUMBER(F129))),"El P&amp;L bruto debe ser numérico o estar vacío",IF(AND(ISNUMBER(F129),OR(ABS(F129)&gt;1000000000,ROUND(F129,2)&lt;&gt;F129)),"Importes: hasta 2 decimales; valor absoluto de entrada ≤ 1.000.000.000.",""))))))))))))))))</x:f>
      </x:c>
      <x:c r="I129" s="29" t="str">
        <x:f>IF(ISNUMBER(D129),ROUND(D129,8),"")</x:f>
      </x:c>
      <x:c r="J129" s="29" t="n">
        <x:f>IF(ISNUMBER(F129),1,0)</x:f>
        <x:v>0</x:v>
      </x:c>
      <x:c r="K129" s="29" t="n">
        <x:f>IF(COUNTA(A129:F129)=0,0,1)</x:f>
        <x:v>0</x:v>
      </x:c>
    </x:row>
    <x:row r="130" ht="36" customHeight="1">
      <x:c r="A130" s="34"/>
      <x:c r="B130" s="34"/>
      <x:c r="C130" s="35"/>
      <x:c r="D130" s="36"/>
      <x:c r="E130" s="36"/>
      <x:c r="F130" s="37"/>
      <x:c r="G130" s="38" t="n">
        <x:f>IF(K130=0,0,IF(H130="",1,-1))</x:f>
        <x:v>0</x:v>
      </x:c>
      <x:c r="H130" s="33" t="str">
        <x:f>IF(K130=0,"",IF(A130="","Introduzca el ID de salida",IF(IF(IFERROR(OR(CODE(UPPER(LEFT(A130,1)))&lt;65,CODE(UPPER(LEFT(A130,1)))&gt;90),TRUE),TRUE,OR(NOT(ISTEXT(A130)),LEN(A130)&gt;64,LEN(A130)&lt;&gt;LEN(SUBSTITUTE(A130,"*","")),LEN(A130)&lt;&gt;LEN(SUBSTITUTE(A130,"?","")),LEN(A130)&lt;&gt;LEN(SUBSTITUTE(A130,"~","")),LEN(A130)&lt;&gt;LEN(SUBSTITUTE(A130,"=","")),LEN(A130)&lt;&gt;LEN(SUBSTITUTE(A130,"&lt;","")),LEN(A130)&lt;&gt;LEN(SUBSTITUTE(A130,"&gt;","")))),"ID: texto que empiece por A–Z, hasta 64 caracteres; sin *, ?, ~, =, &lt; ni &gt;. Ejemplo: T-001.",IF(COUNTIFS('Exits'!$A$9:$A$608,A130)&lt;&gt;1,"ID de salida duplicado",IF(B130="","Introduzca el ID de la operación principal",IF(IF(IFERROR(OR(CODE(UPPER(LEFT(B130,1)))&lt;65,CODE(UPPER(LEFT(B130,1)))&gt;90),TRUE),TRUE,OR(NOT(ISTEXT(B130)),LEN(B130)&gt;64,LEN(B130)&lt;&gt;LEN(SUBSTITUTE(B130,"*","")),LEN(B130)&lt;&gt;LEN(SUBSTITUTE(B130,"?","")),LEN(B130)&lt;&gt;LEN(SUBSTITUTE(B130,"~","")),LEN(B130)&lt;&gt;LEN(SUBSTITUTE(B130,"=","")),LEN(B130)&lt;&gt;LEN(SUBSTITUTE(B130,"&lt;","")),LEN(B130)&lt;&gt;LEN(SUBSTITUTE(B130,"&gt;","")))),"ID: texto que empiece por A–Z, hasta 64 caracteres; sin *, ?, ~, =, &lt; ni &gt;. Ejemplo: T-001.",IF(COUNTIFS('Trades'!$A$9:$A$208,B130)&lt;&gt;1,"El ID debe corresponder a una sola fila de Trades",IF(NOT(ISNUMBER(C130)),"Introduzca una fecha y hora de cierre válidas",IF(OR(C130&lt;1,C130&gt;2958465),"Introduzca una fecha y hora de cierre válidas",IF(NOT(ISNUMBER(D130)),"Indique una cantidad cerrada positiva",IF(OR(D130&lt;=0,D130&gt;1000000,ROUND(D130,8)&lt;&gt;D130),"Indique una cantidad cerrada positiva",IF(NOT(ISNUMBER(INDEX('Trades'!$D$9:$D$208,MATCH(B130,'Trades'!$A$9:$A$208,0)))),"Introduzca una fecha y hora de apertura válidas",IF(C130&lt;INDEX('Trades'!$D$9:$D$208,MATCH(B130,'Trades'!$A$9:$A$208,0)),"El cierre precede a la apertura",IF(AND(E130&lt;&gt;"",OR(NOT(ISNUMBER(E130)),E130&lt;=0)),"Indique un precio positivo o deje la celda vacía",IF(AND(F130&lt;&gt;"",NOT(ISNUMBER(F130))),"El P&amp;L bruto debe ser numérico o estar vacío",IF(AND(ISNUMBER(F130),OR(ABS(F130)&gt;1000000000,ROUND(F130,2)&lt;&gt;F130)),"Importes: hasta 2 decimales; valor absoluto de entrada ≤ 1.000.000.000.",""))))))))))))))))</x:f>
      </x:c>
      <x:c r="I130" s="29" t="str">
        <x:f>IF(ISNUMBER(D130),ROUND(D130,8),"")</x:f>
      </x:c>
      <x:c r="J130" s="29" t="n">
        <x:f>IF(ISNUMBER(F130),1,0)</x:f>
        <x:v>0</x:v>
      </x:c>
      <x:c r="K130" s="29" t="n">
        <x:f>IF(COUNTA(A130:F130)=0,0,1)</x:f>
        <x:v>0</x:v>
      </x:c>
    </x:row>
    <x:row r="131" ht="36" customHeight="1">
      <x:c r="A131" s="34"/>
      <x:c r="B131" s="34"/>
      <x:c r="C131" s="35"/>
      <x:c r="D131" s="36"/>
      <x:c r="E131" s="36"/>
      <x:c r="F131" s="37"/>
      <x:c r="G131" s="38" t="n">
        <x:f>IF(K131=0,0,IF(H131="",1,-1))</x:f>
        <x:v>0</x:v>
      </x:c>
      <x:c r="H131" s="33" t="str">
        <x:f>IF(K131=0,"",IF(A131="","Introduzca el ID de salida",IF(IF(IFERROR(OR(CODE(UPPER(LEFT(A131,1)))&lt;65,CODE(UPPER(LEFT(A131,1)))&gt;90),TRUE),TRUE,OR(NOT(ISTEXT(A131)),LEN(A131)&gt;64,LEN(A131)&lt;&gt;LEN(SUBSTITUTE(A131,"*","")),LEN(A131)&lt;&gt;LEN(SUBSTITUTE(A131,"?","")),LEN(A131)&lt;&gt;LEN(SUBSTITUTE(A131,"~","")),LEN(A131)&lt;&gt;LEN(SUBSTITUTE(A131,"=","")),LEN(A131)&lt;&gt;LEN(SUBSTITUTE(A131,"&lt;","")),LEN(A131)&lt;&gt;LEN(SUBSTITUTE(A131,"&gt;","")))),"ID: texto que empiece por A–Z, hasta 64 caracteres; sin *, ?, ~, =, &lt; ni &gt;. Ejemplo: T-001.",IF(COUNTIFS('Exits'!$A$9:$A$608,A131)&lt;&gt;1,"ID de salida duplicado",IF(B131="","Introduzca el ID de la operación principal",IF(IF(IFERROR(OR(CODE(UPPER(LEFT(B131,1)))&lt;65,CODE(UPPER(LEFT(B131,1)))&gt;90),TRUE),TRUE,OR(NOT(ISTEXT(B131)),LEN(B131)&gt;64,LEN(B131)&lt;&gt;LEN(SUBSTITUTE(B131,"*","")),LEN(B131)&lt;&gt;LEN(SUBSTITUTE(B131,"?","")),LEN(B131)&lt;&gt;LEN(SUBSTITUTE(B131,"~","")),LEN(B131)&lt;&gt;LEN(SUBSTITUTE(B131,"=","")),LEN(B131)&lt;&gt;LEN(SUBSTITUTE(B131,"&lt;","")),LEN(B131)&lt;&gt;LEN(SUBSTITUTE(B131,"&gt;","")))),"ID: texto que empiece por A–Z, hasta 64 caracteres; sin *, ?, ~, =, &lt; ni &gt;. Ejemplo: T-001.",IF(COUNTIFS('Trades'!$A$9:$A$208,B131)&lt;&gt;1,"El ID debe corresponder a una sola fila de Trades",IF(NOT(ISNUMBER(C131)),"Introduzca una fecha y hora de cierre válidas",IF(OR(C131&lt;1,C131&gt;2958465),"Introduzca una fecha y hora de cierre válidas",IF(NOT(ISNUMBER(D131)),"Indique una cantidad cerrada positiva",IF(OR(D131&lt;=0,D131&gt;1000000,ROUND(D131,8)&lt;&gt;D131),"Indique una cantidad cerrada positiva",IF(NOT(ISNUMBER(INDEX('Trades'!$D$9:$D$208,MATCH(B131,'Trades'!$A$9:$A$208,0)))),"Introduzca una fecha y hora de apertura válidas",IF(C131&lt;INDEX('Trades'!$D$9:$D$208,MATCH(B131,'Trades'!$A$9:$A$208,0)),"El cierre precede a la apertura",IF(AND(E131&lt;&gt;"",OR(NOT(ISNUMBER(E131)),E131&lt;=0)),"Indique un precio positivo o deje la celda vacía",IF(AND(F131&lt;&gt;"",NOT(ISNUMBER(F131))),"El P&amp;L bruto debe ser numérico o estar vacío",IF(AND(ISNUMBER(F131),OR(ABS(F131)&gt;1000000000,ROUND(F131,2)&lt;&gt;F131)),"Importes: hasta 2 decimales; valor absoluto de entrada ≤ 1.000.000.000.",""))))))))))))))))</x:f>
      </x:c>
      <x:c r="I131" s="29" t="str">
        <x:f>IF(ISNUMBER(D131),ROUND(D131,8),"")</x:f>
      </x:c>
      <x:c r="J131" s="29" t="n">
        <x:f>IF(ISNUMBER(F131),1,0)</x:f>
        <x:v>0</x:v>
      </x:c>
      <x:c r="K131" s="29" t="n">
        <x:f>IF(COUNTA(A131:F131)=0,0,1)</x:f>
        <x:v>0</x:v>
      </x:c>
    </x:row>
    <x:row r="132" ht="36" customHeight="1">
      <x:c r="A132" s="34"/>
      <x:c r="B132" s="34"/>
      <x:c r="C132" s="35"/>
      <x:c r="D132" s="36"/>
      <x:c r="E132" s="36"/>
      <x:c r="F132" s="37"/>
      <x:c r="G132" s="38" t="n">
        <x:f>IF(K132=0,0,IF(H132="",1,-1))</x:f>
        <x:v>0</x:v>
      </x:c>
      <x:c r="H132" s="33" t="str">
        <x:f>IF(K132=0,"",IF(A132="","Introduzca el ID de salida",IF(IF(IFERROR(OR(CODE(UPPER(LEFT(A132,1)))&lt;65,CODE(UPPER(LEFT(A132,1)))&gt;90),TRUE),TRUE,OR(NOT(ISTEXT(A132)),LEN(A132)&gt;64,LEN(A132)&lt;&gt;LEN(SUBSTITUTE(A132,"*","")),LEN(A132)&lt;&gt;LEN(SUBSTITUTE(A132,"?","")),LEN(A132)&lt;&gt;LEN(SUBSTITUTE(A132,"~","")),LEN(A132)&lt;&gt;LEN(SUBSTITUTE(A132,"=","")),LEN(A132)&lt;&gt;LEN(SUBSTITUTE(A132,"&lt;","")),LEN(A132)&lt;&gt;LEN(SUBSTITUTE(A132,"&gt;","")))),"ID: texto que empiece por A–Z, hasta 64 caracteres; sin *, ?, ~, =, &lt; ni &gt;. Ejemplo: T-001.",IF(COUNTIFS('Exits'!$A$9:$A$608,A132)&lt;&gt;1,"ID de salida duplicado",IF(B132="","Introduzca el ID de la operación principal",IF(IF(IFERROR(OR(CODE(UPPER(LEFT(B132,1)))&lt;65,CODE(UPPER(LEFT(B132,1)))&gt;90),TRUE),TRUE,OR(NOT(ISTEXT(B132)),LEN(B132)&gt;64,LEN(B132)&lt;&gt;LEN(SUBSTITUTE(B132,"*","")),LEN(B132)&lt;&gt;LEN(SUBSTITUTE(B132,"?","")),LEN(B132)&lt;&gt;LEN(SUBSTITUTE(B132,"~","")),LEN(B132)&lt;&gt;LEN(SUBSTITUTE(B132,"=","")),LEN(B132)&lt;&gt;LEN(SUBSTITUTE(B132,"&lt;","")),LEN(B132)&lt;&gt;LEN(SUBSTITUTE(B132,"&gt;","")))),"ID: texto que empiece por A–Z, hasta 64 caracteres; sin *, ?, ~, =, &lt; ni &gt;. Ejemplo: T-001.",IF(COUNTIFS('Trades'!$A$9:$A$208,B132)&lt;&gt;1,"El ID debe corresponder a una sola fila de Trades",IF(NOT(ISNUMBER(C132)),"Introduzca una fecha y hora de cierre válidas",IF(OR(C132&lt;1,C132&gt;2958465),"Introduzca una fecha y hora de cierre válidas",IF(NOT(ISNUMBER(D132)),"Indique una cantidad cerrada positiva",IF(OR(D132&lt;=0,D132&gt;1000000,ROUND(D132,8)&lt;&gt;D132),"Indique una cantidad cerrada positiva",IF(NOT(ISNUMBER(INDEX('Trades'!$D$9:$D$208,MATCH(B132,'Trades'!$A$9:$A$208,0)))),"Introduzca una fecha y hora de apertura válidas",IF(C132&lt;INDEX('Trades'!$D$9:$D$208,MATCH(B132,'Trades'!$A$9:$A$208,0)),"El cierre precede a la apertura",IF(AND(E132&lt;&gt;"",OR(NOT(ISNUMBER(E132)),E132&lt;=0)),"Indique un precio positivo o deje la celda vacía",IF(AND(F132&lt;&gt;"",NOT(ISNUMBER(F132))),"El P&amp;L bruto debe ser numérico o estar vacío",IF(AND(ISNUMBER(F132),OR(ABS(F132)&gt;1000000000,ROUND(F132,2)&lt;&gt;F132)),"Importes: hasta 2 decimales; valor absoluto de entrada ≤ 1.000.000.000.",""))))))))))))))))</x:f>
      </x:c>
      <x:c r="I132" s="29" t="str">
        <x:f>IF(ISNUMBER(D132),ROUND(D132,8),"")</x:f>
      </x:c>
      <x:c r="J132" s="29" t="n">
        <x:f>IF(ISNUMBER(F132),1,0)</x:f>
        <x:v>0</x:v>
      </x:c>
      <x:c r="K132" s="29" t="n">
        <x:f>IF(COUNTA(A132:F132)=0,0,1)</x:f>
        <x:v>0</x:v>
      </x:c>
    </x:row>
    <x:row r="133" ht="36" customHeight="1">
      <x:c r="A133" s="34"/>
      <x:c r="B133" s="34"/>
      <x:c r="C133" s="35"/>
      <x:c r="D133" s="36"/>
      <x:c r="E133" s="36"/>
      <x:c r="F133" s="37"/>
      <x:c r="G133" s="38" t="n">
        <x:f>IF(K133=0,0,IF(H133="",1,-1))</x:f>
        <x:v>0</x:v>
      </x:c>
      <x:c r="H133" s="33" t="str">
        <x:f>IF(K133=0,"",IF(A133="","Introduzca el ID de salida",IF(IF(IFERROR(OR(CODE(UPPER(LEFT(A133,1)))&lt;65,CODE(UPPER(LEFT(A133,1)))&gt;90),TRUE),TRUE,OR(NOT(ISTEXT(A133)),LEN(A133)&gt;64,LEN(A133)&lt;&gt;LEN(SUBSTITUTE(A133,"*","")),LEN(A133)&lt;&gt;LEN(SUBSTITUTE(A133,"?","")),LEN(A133)&lt;&gt;LEN(SUBSTITUTE(A133,"~","")),LEN(A133)&lt;&gt;LEN(SUBSTITUTE(A133,"=","")),LEN(A133)&lt;&gt;LEN(SUBSTITUTE(A133,"&lt;","")),LEN(A133)&lt;&gt;LEN(SUBSTITUTE(A133,"&gt;","")))),"ID: texto que empiece por A–Z, hasta 64 caracteres; sin *, ?, ~, =, &lt; ni &gt;. Ejemplo: T-001.",IF(COUNTIFS('Exits'!$A$9:$A$608,A133)&lt;&gt;1,"ID de salida duplicado",IF(B133="","Introduzca el ID de la operación principal",IF(IF(IFERROR(OR(CODE(UPPER(LEFT(B133,1)))&lt;65,CODE(UPPER(LEFT(B133,1)))&gt;90),TRUE),TRUE,OR(NOT(ISTEXT(B133)),LEN(B133)&gt;64,LEN(B133)&lt;&gt;LEN(SUBSTITUTE(B133,"*","")),LEN(B133)&lt;&gt;LEN(SUBSTITUTE(B133,"?","")),LEN(B133)&lt;&gt;LEN(SUBSTITUTE(B133,"~","")),LEN(B133)&lt;&gt;LEN(SUBSTITUTE(B133,"=","")),LEN(B133)&lt;&gt;LEN(SUBSTITUTE(B133,"&lt;","")),LEN(B133)&lt;&gt;LEN(SUBSTITUTE(B133,"&gt;","")))),"ID: texto que empiece por A–Z, hasta 64 caracteres; sin *, ?, ~, =, &lt; ni &gt;. Ejemplo: T-001.",IF(COUNTIFS('Trades'!$A$9:$A$208,B133)&lt;&gt;1,"El ID debe corresponder a una sola fila de Trades",IF(NOT(ISNUMBER(C133)),"Introduzca una fecha y hora de cierre válidas",IF(OR(C133&lt;1,C133&gt;2958465),"Introduzca una fecha y hora de cierre válidas",IF(NOT(ISNUMBER(D133)),"Indique una cantidad cerrada positiva",IF(OR(D133&lt;=0,D133&gt;1000000,ROUND(D133,8)&lt;&gt;D133),"Indique una cantidad cerrada positiva",IF(NOT(ISNUMBER(INDEX('Trades'!$D$9:$D$208,MATCH(B133,'Trades'!$A$9:$A$208,0)))),"Introduzca una fecha y hora de apertura válidas",IF(C133&lt;INDEX('Trades'!$D$9:$D$208,MATCH(B133,'Trades'!$A$9:$A$208,0)),"El cierre precede a la apertura",IF(AND(E133&lt;&gt;"",OR(NOT(ISNUMBER(E133)),E133&lt;=0)),"Indique un precio positivo o deje la celda vacía",IF(AND(F133&lt;&gt;"",NOT(ISNUMBER(F133))),"El P&amp;L bruto debe ser numérico o estar vacío",IF(AND(ISNUMBER(F133),OR(ABS(F133)&gt;1000000000,ROUND(F133,2)&lt;&gt;F133)),"Importes: hasta 2 decimales; valor absoluto de entrada ≤ 1.000.000.000.",""))))))))))))))))</x:f>
      </x:c>
      <x:c r="I133" s="29" t="str">
        <x:f>IF(ISNUMBER(D133),ROUND(D133,8),"")</x:f>
      </x:c>
      <x:c r="J133" s="29" t="n">
        <x:f>IF(ISNUMBER(F133),1,0)</x:f>
        <x:v>0</x:v>
      </x:c>
      <x:c r="K133" s="29" t="n">
        <x:f>IF(COUNTA(A133:F133)=0,0,1)</x:f>
        <x:v>0</x:v>
      </x:c>
    </x:row>
    <x:row r="134" ht="36" customHeight="1">
      <x:c r="A134" s="34"/>
      <x:c r="B134" s="34"/>
      <x:c r="C134" s="35"/>
      <x:c r="D134" s="36"/>
      <x:c r="E134" s="36"/>
      <x:c r="F134" s="37"/>
      <x:c r="G134" s="38" t="n">
        <x:f>IF(K134=0,0,IF(H134="",1,-1))</x:f>
        <x:v>0</x:v>
      </x:c>
      <x:c r="H134" s="33" t="str">
        <x:f>IF(K134=0,"",IF(A134="","Introduzca el ID de salida",IF(IF(IFERROR(OR(CODE(UPPER(LEFT(A134,1)))&lt;65,CODE(UPPER(LEFT(A134,1)))&gt;90),TRUE),TRUE,OR(NOT(ISTEXT(A134)),LEN(A134)&gt;64,LEN(A134)&lt;&gt;LEN(SUBSTITUTE(A134,"*","")),LEN(A134)&lt;&gt;LEN(SUBSTITUTE(A134,"?","")),LEN(A134)&lt;&gt;LEN(SUBSTITUTE(A134,"~","")),LEN(A134)&lt;&gt;LEN(SUBSTITUTE(A134,"=","")),LEN(A134)&lt;&gt;LEN(SUBSTITUTE(A134,"&lt;","")),LEN(A134)&lt;&gt;LEN(SUBSTITUTE(A134,"&gt;","")))),"ID: texto que empiece por A–Z, hasta 64 caracteres; sin *, ?, ~, =, &lt; ni &gt;. Ejemplo: T-001.",IF(COUNTIFS('Exits'!$A$9:$A$608,A134)&lt;&gt;1,"ID de salida duplicado",IF(B134="","Introduzca el ID de la operación principal",IF(IF(IFERROR(OR(CODE(UPPER(LEFT(B134,1)))&lt;65,CODE(UPPER(LEFT(B134,1)))&gt;90),TRUE),TRUE,OR(NOT(ISTEXT(B134)),LEN(B134)&gt;64,LEN(B134)&lt;&gt;LEN(SUBSTITUTE(B134,"*","")),LEN(B134)&lt;&gt;LEN(SUBSTITUTE(B134,"?","")),LEN(B134)&lt;&gt;LEN(SUBSTITUTE(B134,"~","")),LEN(B134)&lt;&gt;LEN(SUBSTITUTE(B134,"=","")),LEN(B134)&lt;&gt;LEN(SUBSTITUTE(B134,"&lt;","")),LEN(B134)&lt;&gt;LEN(SUBSTITUTE(B134,"&gt;","")))),"ID: texto que empiece por A–Z, hasta 64 caracteres; sin *, ?, ~, =, &lt; ni &gt;. Ejemplo: T-001.",IF(COUNTIFS('Trades'!$A$9:$A$208,B134)&lt;&gt;1,"El ID debe corresponder a una sola fila de Trades",IF(NOT(ISNUMBER(C134)),"Introduzca una fecha y hora de cierre válidas",IF(OR(C134&lt;1,C134&gt;2958465),"Introduzca una fecha y hora de cierre válidas",IF(NOT(ISNUMBER(D134)),"Indique una cantidad cerrada positiva",IF(OR(D134&lt;=0,D134&gt;1000000,ROUND(D134,8)&lt;&gt;D134),"Indique una cantidad cerrada positiva",IF(NOT(ISNUMBER(INDEX('Trades'!$D$9:$D$208,MATCH(B134,'Trades'!$A$9:$A$208,0)))),"Introduzca una fecha y hora de apertura válidas",IF(C134&lt;INDEX('Trades'!$D$9:$D$208,MATCH(B134,'Trades'!$A$9:$A$208,0)),"El cierre precede a la apertura",IF(AND(E134&lt;&gt;"",OR(NOT(ISNUMBER(E134)),E134&lt;=0)),"Indique un precio positivo o deje la celda vacía",IF(AND(F134&lt;&gt;"",NOT(ISNUMBER(F134))),"El P&amp;L bruto debe ser numérico o estar vacío",IF(AND(ISNUMBER(F134),OR(ABS(F134)&gt;1000000000,ROUND(F134,2)&lt;&gt;F134)),"Importes: hasta 2 decimales; valor absoluto de entrada ≤ 1.000.000.000.",""))))))))))))))))</x:f>
      </x:c>
      <x:c r="I134" s="29" t="str">
        <x:f>IF(ISNUMBER(D134),ROUND(D134,8),"")</x:f>
      </x:c>
      <x:c r="J134" s="29" t="n">
        <x:f>IF(ISNUMBER(F134),1,0)</x:f>
        <x:v>0</x:v>
      </x:c>
      <x:c r="K134" s="29" t="n">
        <x:f>IF(COUNTA(A134:F134)=0,0,1)</x:f>
        <x:v>0</x:v>
      </x:c>
    </x:row>
    <x:row r="135" ht="36" customHeight="1">
      <x:c r="A135" s="34"/>
      <x:c r="B135" s="34"/>
      <x:c r="C135" s="35"/>
      <x:c r="D135" s="36"/>
      <x:c r="E135" s="36"/>
      <x:c r="F135" s="37"/>
      <x:c r="G135" s="38" t="n">
        <x:f>IF(K135=0,0,IF(H135="",1,-1))</x:f>
        <x:v>0</x:v>
      </x:c>
      <x:c r="H135" s="33" t="str">
        <x:f>IF(K135=0,"",IF(A135="","Introduzca el ID de salida",IF(IF(IFERROR(OR(CODE(UPPER(LEFT(A135,1)))&lt;65,CODE(UPPER(LEFT(A135,1)))&gt;90),TRUE),TRUE,OR(NOT(ISTEXT(A135)),LEN(A135)&gt;64,LEN(A135)&lt;&gt;LEN(SUBSTITUTE(A135,"*","")),LEN(A135)&lt;&gt;LEN(SUBSTITUTE(A135,"?","")),LEN(A135)&lt;&gt;LEN(SUBSTITUTE(A135,"~","")),LEN(A135)&lt;&gt;LEN(SUBSTITUTE(A135,"=","")),LEN(A135)&lt;&gt;LEN(SUBSTITUTE(A135,"&lt;","")),LEN(A135)&lt;&gt;LEN(SUBSTITUTE(A135,"&gt;","")))),"ID: texto que empiece por A–Z, hasta 64 caracteres; sin *, ?, ~, =, &lt; ni &gt;. Ejemplo: T-001.",IF(COUNTIFS('Exits'!$A$9:$A$608,A135)&lt;&gt;1,"ID de salida duplicado",IF(B135="","Introduzca el ID de la operación principal",IF(IF(IFERROR(OR(CODE(UPPER(LEFT(B135,1)))&lt;65,CODE(UPPER(LEFT(B135,1)))&gt;90),TRUE),TRUE,OR(NOT(ISTEXT(B135)),LEN(B135)&gt;64,LEN(B135)&lt;&gt;LEN(SUBSTITUTE(B135,"*","")),LEN(B135)&lt;&gt;LEN(SUBSTITUTE(B135,"?","")),LEN(B135)&lt;&gt;LEN(SUBSTITUTE(B135,"~","")),LEN(B135)&lt;&gt;LEN(SUBSTITUTE(B135,"=","")),LEN(B135)&lt;&gt;LEN(SUBSTITUTE(B135,"&lt;","")),LEN(B135)&lt;&gt;LEN(SUBSTITUTE(B135,"&gt;","")))),"ID: texto que empiece por A–Z, hasta 64 caracteres; sin *, ?, ~, =, &lt; ni &gt;. Ejemplo: T-001.",IF(COUNTIFS('Trades'!$A$9:$A$208,B135)&lt;&gt;1,"El ID debe corresponder a una sola fila de Trades",IF(NOT(ISNUMBER(C135)),"Introduzca una fecha y hora de cierre válidas",IF(OR(C135&lt;1,C135&gt;2958465),"Introduzca una fecha y hora de cierre válidas",IF(NOT(ISNUMBER(D135)),"Indique una cantidad cerrada positiva",IF(OR(D135&lt;=0,D135&gt;1000000,ROUND(D135,8)&lt;&gt;D135),"Indique una cantidad cerrada positiva",IF(NOT(ISNUMBER(INDEX('Trades'!$D$9:$D$208,MATCH(B135,'Trades'!$A$9:$A$208,0)))),"Introduzca una fecha y hora de apertura válidas",IF(C135&lt;INDEX('Trades'!$D$9:$D$208,MATCH(B135,'Trades'!$A$9:$A$208,0)),"El cierre precede a la apertura",IF(AND(E135&lt;&gt;"",OR(NOT(ISNUMBER(E135)),E135&lt;=0)),"Indique un precio positivo o deje la celda vacía",IF(AND(F135&lt;&gt;"",NOT(ISNUMBER(F135))),"El P&amp;L bruto debe ser numérico o estar vacío",IF(AND(ISNUMBER(F135),OR(ABS(F135)&gt;1000000000,ROUND(F135,2)&lt;&gt;F135)),"Importes: hasta 2 decimales; valor absoluto de entrada ≤ 1.000.000.000.",""))))))))))))))))</x:f>
      </x:c>
      <x:c r="I135" s="29" t="str">
        <x:f>IF(ISNUMBER(D135),ROUND(D135,8),"")</x:f>
      </x:c>
      <x:c r="J135" s="29" t="n">
        <x:f>IF(ISNUMBER(F135),1,0)</x:f>
        <x:v>0</x:v>
      </x:c>
      <x:c r="K135" s="29" t="n">
        <x:f>IF(COUNTA(A135:F135)=0,0,1)</x:f>
        <x:v>0</x:v>
      </x:c>
    </x:row>
    <x:row r="136" ht="36" customHeight="1">
      <x:c r="A136" s="34"/>
      <x:c r="B136" s="34"/>
      <x:c r="C136" s="35"/>
      <x:c r="D136" s="36"/>
      <x:c r="E136" s="36"/>
      <x:c r="F136" s="37"/>
      <x:c r="G136" s="38" t="n">
        <x:f>IF(K136=0,0,IF(H136="",1,-1))</x:f>
        <x:v>0</x:v>
      </x:c>
      <x:c r="H136" s="33" t="str">
        <x:f>IF(K136=0,"",IF(A136="","Introduzca el ID de salida",IF(IF(IFERROR(OR(CODE(UPPER(LEFT(A136,1)))&lt;65,CODE(UPPER(LEFT(A136,1)))&gt;90),TRUE),TRUE,OR(NOT(ISTEXT(A136)),LEN(A136)&gt;64,LEN(A136)&lt;&gt;LEN(SUBSTITUTE(A136,"*","")),LEN(A136)&lt;&gt;LEN(SUBSTITUTE(A136,"?","")),LEN(A136)&lt;&gt;LEN(SUBSTITUTE(A136,"~","")),LEN(A136)&lt;&gt;LEN(SUBSTITUTE(A136,"=","")),LEN(A136)&lt;&gt;LEN(SUBSTITUTE(A136,"&lt;","")),LEN(A136)&lt;&gt;LEN(SUBSTITUTE(A136,"&gt;","")))),"ID: texto que empiece por A–Z, hasta 64 caracteres; sin *, ?, ~, =, &lt; ni &gt;. Ejemplo: T-001.",IF(COUNTIFS('Exits'!$A$9:$A$608,A136)&lt;&gt;1,"ID de salida duplicado",IF(B136="","Introduzca el ID de la operación principal",IF(IF(IFERROR(OR(CODE(UPPER(LEFT(B136,1)))&lt;65,CODE(UPPER(LEFT(B136,1)))&gt;90),TRUE),TRUE,OR(NOT(ISTEXT(B136)),LEN(B136)&gt;64,LEN(B136)&lt;&gt;LEN(SUBSTITUTE(B136,"*","")),LEN(B136)&lt;&gt;LEN(SUBSTITUTE(B136,"?","")),LEN(B136)&lt;&gt;LEN(SUBSTITUTE(B136,"~","")),LEN(B136)&lt;&gt;LEN(SUBSTITUTE(B136,"=","")),LEN(B136)&lt;&gt;LEN(SUBSTITUTE(B136,"&lt;","")),LEN(B136)&lt;&gt;LEN(SUBSTITUTE(B136,"&gt;","")))),"ID: texto que empiece por A–Z, hasta 64 caracteres; sin *, ?, ~, =, &lt; ni &gt;. Ejemplo: T-001.",IF(COUNTIFS('Trades'!$A$9:$A$208,B136)&lt;&gt;1,"El ID debe corresponder a una sola fila de Trades",IF(NOT(ISNUMBER(C136)),"Introduzca una fecha y hora de cierre válidas",IF(OR(C136&lt;1,C136&gt;2958465),"Introduzca una fecha y hora de cierre válidas",IF(NOT(ISNUMBER(D136)),"Indique una cantidad cerrada positiva",IF(OR(D136&lt;=0,D136&gt;1000000,ROUND(D136,8)&lt;&gt;D136),"Indique una cantidad cerrada positiva",IF(NOT(ISNUMBER(INDEX('Trades'!$D$9:$D$208,MATCH(B136,'Trades'!$A$9:$A$208,0)))),"Introduzca una fecha y hora de apertura válidas",IF(C136&lt;INDEX('Trades'!$D$9:$D$208,MATCH(B136,'Trades'!$A$9:$A$208,0)),"El cierre precede a la apertura",IF(AND(E136&lt;&gt;"",OR(NOT(ISNUMBER(E136)),E136&lt;=0)),"Indique un precio positivo o deje la celda vacía",IF(AND(F136&lt;&gt;"",NOT(ISNUMBER(F136))),"El P&amp;L bruto debe ser numérico o estar vacío",IF(AND(ISNUMBER(F136),OR(ABS(F136)&gt;1000000000,ROUND(F136,2)&lt;&gt;F136)),"Importes: hasta 2 decimales; valor absoluto de entrada ≤ 1.000.000.000.",""))))))))))))))))</x:f>
      </x:c>
      <x:c r="I136" s="29" t="str">
        <x:f>IF(ISNUMBER(D136),ROUND(D136,8),"")</x:f>
      </x:c>
      <x:c r="J136" s="29" t="n">
        <x:f>IF(ISNUMBER(F136),1,0)</x:f>
        <x:v>0</x:v>
      </x:c>
      <x:c r="K136" s="29" t="n">
        <x:f>IF(COUNTA(A136:F136)=0,0,1)</x:f>
        <x:v>0</x:v>
      </x:c>
    </x:row>
    <x:row r="137" ht="36" customHeight="1">
      <x:c r="A137" s="34"/>
      <x:c r="B137" s="34"/>
      <x:c r="C137" s="35"/>
      <x:c r="D137" s="36"/>
      <x:c r="E137" s="36"/>
      <x:c r="F137" s="37"/>
      <x:c r="G137" s="38" t="n">
        <x:f>IF(K137=0,0,IF(H137="",1,-1))</x:f>
        <x:v>0</x:v>
      </x:c>
      <x:c r="H137" s="33" t="str">
        <x:f>IF(K137=0,"",IF(A137="","Introduzca el ID de salida",IF(IF(IFERROR(OR(CODE(UPPER(LEFT(A137,1)))&lt;65,CODE(UPPER(LEFT(A137,1)))&gt;90),TRUE),TRUE,OR(NOT(ISTEXT(A137)),LEN(A137)&gt;64,LEN(A137)&lt;&gt;LEN(SUBSTITUTE(A137,"*","")),LEN(A137)&lt;&gt;LEN(SUBSTITUTE(A137,"?","")),LEN(A137)&lt;&gt;LEN(SUBSTITUTE(A137,"~","")),LEN(A137)&lt;&gt;LEN(SUBSTITUTE(A137,"=","")),LEN(A137)&lt;&gt;LEN(SUBSTITUTE(A137,"&lt;","")),LEN(A137)&lt;&gt;LEN(SUBSTITUTE(A137,"&gt;","")))),"ID: texto que empiece por A–Z, hasta 64 caracteres; sin *, ?, ~, =, &lt; ni &gt;. Ejemplo: T-001.",IF(COUNTIFS('Exits'!$A$9:$A$608,A137)&lt;&gt;1,"ID de salida duplicado",IF(B137="","Introduzca el ID de la operación principal",IF(IF(IFERROR(OR(CODE(UPPER(LEFT(B137,1)))&lt;65,CODE(UPPER(LEFT(B137,1)))&gt;90),TRUE),TRUE,OR(NOT(ISTEXT(B137)),LEN(B137)&gt;64,LEN(B137)&lt;&gt;LEN(SUBSTITUTE(B137,"*","")),LEN(B137)&lt;&gt;LEN(SUBSTITUTE(B137,"?","")),LEN(B137)&lt;&gt;LEN(SUBSTITUTE(B137,"~","")),LEN(B137)&lt;&gt;LEN(SUBSTITUTE(B137,"=","")),LEN(B137)&lt;&gt;LEN(SUBSTITUTE(B137,"&lt;","")),LEN(B137)&lt;&gt;LEN(SUBSTITUTE(B137,"&gt;","")))),"ID: texto que empiece por A–Z, hasta 64 caracteres; sin *, ?, ~, =, &lt; ni &gt;. Ejemplo: T-001.",IF(COUNTIFS('Trades'!$A$9:$A$208,B137)&lt;&gt;1,"El ID debe corresponder a una sola fila de Trades",IF(NOT(ISNUMBER(C137)),"Introduzca una fecha y hora de cierre válidas",IF(OR(C137&lt;1,C137&gt;2958465),"Introduzca una fecha y hora de cierre válidas",IF(NOT(ISNUMBER(D137)),"Indique una cantidad cerrada positiva",IF(OR(D137&lt;=0,D137&gt;1000000,ROUND(D137,8)&lt;&gt;D137),"Indique una cantidad cerrada positiva",IF(NOT(ISNUMBER(INDEX('Trades'!$D$9:$D$208,MATCH(B137,'Trades'!$A$9:$A$208,0)))),"Introduzca una fecha y hora de apertura válidas",IF(C137&lt;INDEX('Trades'!$D$9:$D$208,MATCH(B137,'Trades'!$A$9:$A$208,0)),"El cierre precede a la apertura",IF(AND(E137&lt;&gt;"",OR(NOT(ISNUMBER(E137)),E137&lt;=0)),"Indique un precio positivo o deje la celda vacía",IF(AND(F137&lt;&gt;"",NOT(ISNUMBER(F137))),"El P&amp;L bruto debe ser numérico o estar vacío",IF(AND(ISNUMBER(F137),OR(ABS(F137)&gt;1000000000,ROUND(F137,2)&lt;&gt;F137)),"Importes: hasta 2 decimales; valor absoluto de entrada ≤ 1.000.000.000.",""))))))))))))))))</x:f>
      </x:c>
      <x:c r="I137" s="29" t="str">
        <x:f>IF(ISNUMBER(D137),ROUND(D137,8),"")</x:f>
      </x:c>
      <x:c r="J137" s="29" t="n">
        <x:f>IF(ISNUMBER(F137),1,0)</x:f>
        <x:v>0</x:v>
      </x:c>
      <x:c r="K137" s="29" t="n">
        <x:f>IF(COUNTA(A137:F137)=0,0,1)</x:f>
        <x:v>0</x:v>
      </x:c>
    </x:row>
    <x:row r="138" ht="36" customHeight="1">
      <x:c r="A138" s="34"/>
      <x:c r="B138" s="34"/>
      <x:c r="C138" s="35"/>
      <x:c r="D138" s="36"/>
      <x:c r="E138" s="36"/>
      <x:c r="F138" s="37"/>
      <x:c r="G138" s="38" t="n">
        <x:f>IF(K138=0,0,IF(H138="",1,-1))</x:f>
        <x:v>0</x:v>
      </x:c>
      <x:c r="H138" s="33" t="str">
        <x:f>IF(K138=0,"",IF(A138="","Introduzca el ID de salida",IF(IF(IFERROR(OR(CODE(UPPER(LEFT(A138,1)))&lt;65,CODE(UPPER(LEFT(A138,1)))&gt;90),TRUE),TRUE,OR(NOT(ISTEXT(A138)),LEN(A138)&gt;64,LEN(A138)&lt;&gt;LEN(SUBSTITUTE(A138,"*","")),LEN(A138)&lt;&gt;LEN(SUBSTITUTE(A138,"?","")),LEN(A138)&lt;&gt;LEN(SUBSTITUTE(A138,"~","")),LEN(A138)&lt;&gt;LEN(SUBSTITUTE(A138,"=","")),LEN(A138)&lt;&gt;LEN(SUBSTITUTE(A138,"&lt;","")),LEN(A138)&lt;&gt;LEN(SUBSTITUTE(A138,"&gt;","")))),"ID: texto que empiece por A–Z, hasta 64 caracteres; sin *, ?, ~, =, &lt; ni &gt;. Ejemplo: T-001.",IF(COUNTIFS('Exits'!$A$9:$A$608,A138)&lt;&gt;1,"ID de salida duplicado",IF(B138="","Introduzca el ID de la operación principal",IF(IF(IFERROR(OR(CODE(UPPER(LEFT(B138,1)))&lt;65,CODE(UPPER(LEFT(B138,1)))&gt;90),TRUE),TRUE,OR(NOT(ISTEXT(B138)),LEN(B138)&gt;64,LEN(B138)&lt;&gt;LEN(SUBSTITUTE(B138,"*","")),LEN(B138)&lt;&gt;LEN(SUBSTITUTE(B138,"?","")),LEN(B138)&lt;&gt;LEN(SUBSTITUTE(B138,"~","")),LEN(B138)&lt;&gt;LEN(SUBSTITUTE(B138,"=","")),LEN(B138)&lt;&gt;LEN(SUBSTITUTE(B138,"&lt;","")),LEN(B138)&lt;&gt;LEN(SUBSTITUTE(B138,"&gt;","")))),"ID: texto que empiece por A–Z, hasta 64 caracteres; sin *, ?, ~, =, &lt; ni &gt;. Ejemplo: T-001.",IF(COUNTIFS('Trades'!$A$9:$A$208,B138)&lt;&gt;1,"El ID debe corresponder a una sola fila de Trades",IF(NOT(ISNUMBER(C138)),"Introduzca una fecha y hora de cierre válidas",IF(OR(C138&lt;1,C138&gt;2958465),"Introduzca una fecha y hora de cierre válidas",IF(NOT(ISNUMBER(D138)),"Indique una cantidad cerrada positiva",IF(OR(D138&lt;=0,D138&gt;1000000,ROUND(D138,8)&lt;&gt;D138),"Indique una cantidad cerrada positiva",IF(NOT(ISNUMBER(INDEX('Trades'!$D$9:$D$208,MATCH(B138,'Trades'!$A$9:$A$208,0)))),"Introduzca una fecha y hora de apertura válidas",IF(C138&lt;INDEX('Trades'!$D$9:$D$208,MATCH(B138,'Trades'!$A$9:$A$208,0)),"El cierre precede a la apertura",IF(AND(E138&lt;&gt;"",OR(NOT(ISNUMBER(E138)),E138&lt;=0)),"Indique un precio positivo o deje la celda vacía",IF(AND(F138&lt;&gt;"",NOT(ISNUMBER(F138))),"El P&amp;L bruto debe ser numérico o estar vacío",IF(AND(ISNUMBER(F138),OR(ABS(F138)&gt;1000000000,ROUND(F138,2)&lt;&gt;F138)),"Importes: hasta 2 decimales; valor absoluto de entrada ≤ 1.000.000.000.",""))))))))))))))))</x:f>
      </x:c>
      <x:c r="I138" s="29" t="str">
        <x:f>IF(ISNUMBER(D138),ROUND(D138,8),"")</x:f>
      </x:c>
      <x:c r="J138" s="29" t="n">
        <x:f>IF(ISNUMBER(F138),1,0)</x:f>
        <x:v>0</x:v>
      </x:c>
      <x:c r="K138" s="29" t="n">
        <x:f>IF(COUNTA(A138:F138)=0,0,1)</x:f>
        <x:v>0</x:v>
      </x:c>
    </x:row>
    <x:row r="139" ht="36" customHeight="1">
      <x:c r="A139" s="34"/>
      <x:c r="B139" s="34"/>
      <x:c r="C139" s="35"/>
      <x:c r="D139" s="36"/>
      <x:c r="E139" s="36"/>
      <x:c r="F139" s="37"/>
      <x:c r="G139" s="38" t="n">
        <x:f>IF(K139=0,0,IF(H139="",1,-1))</x:f>
        <x:v>0</x:v>
      </x:c>
      <x:c r="H139" s="33" t="str">
        <x:f>IF(K139=0,"",IF(A139="","Introduzca el ID de salida",IF(IF(IFERROR(OR(CODE(UPPER(LEFT(A139,1)))&lt;65,CODE(UPPER(LEFT(A139,1)))&gt;90),TRUE),TRUE,OR(NOT(ISTEXT(A139)),LEN(A139)&gt;64,LEN(A139)&lt;&gt;LEN(SUBSTITUTE(A139,"*","")),LEN(A139)&lt;&gt;LEN(SUBSTITUTE(A139,"?","")),LEN(A139)&lt;&gt;LEN(SUBSTITUTE(A139,"~","")),LEN(A139)&lt;&gt;LEN(SUBSTITUTE(A139,"=","")),LEN(A139)&lt;&gt;LEN(SUBSTITUTE(A139,"&lt;","")),LEN(A139)&lt;&gt;LEN(SUBSTITUTE(A139,"&gt;","")))),"ID: texto que empiece por A–Z, hasta 64 caracteres; sin *, ?, ~, =, &lt; ni &gt;. Ejemplo: T-001.",IF(COUNTIFS('Exits'!$A$9:$A$608,A139)&lt;&gt;1,"ID de salida duplicado",IF(B139="","Introduzca el ID de la operación principal",IF(IF(IFERROR(OR(CODE(UPPER(LEFT(B139,1)))&lt;65,CODE(UPPER(LEFT(B139,1)))&gt;90),TRUE),TRUE,OR(NOT(ISTEXT(B139)),LEN(B139)&gt;64,LEN(B139)&lt;&gt;LEN(SUBSTITUTE(B139,"*","")),LEN(B139)&lt;&gt;LEN(SUBSTITUTE(B139,"?","")),LEN(B139)&lt;&gt;LEN(SUBSTITUTE(B139,"~","")),LEN(B139)&lt;&gt;LEN(SUBSTITUTE(B139,"=","")),LEN(B139)&lt;&gt;LEN(SUBSTITUTE(B139,"&lt;","")),LEN(B139)&lt;&gt;LEN(SUBSTITUTE(B139,"&gt;","")))),"ID: texto que empiece por A–Z, hasta 64 caracteres; sin *, ?, ~, =, &lt; ni &gt;. Ejemplo: T-001.",IF(COUNTIFS('Trades'!$A$9:$A$208,B139)&lt;&gt;1,"El ID debe corresponder a una sola fila de Trades",IF(NOT(ISNUMBER(C139)),"Introduzca una fecha y hora de cierre válidas",IF(OR(C139&lt;1,C139&gt;2958465),"Introduzca una fecha y hora de cierre válidas",IF(NOT(ISNUMBER(D139)),"Indique una cantidad cerrada positiva",IF(OR(D139&lt;=0,D139&gt;1000000,ROUND(D139,8)&lt;&gt;D139),"Indique una cantidad cerrada positiva",IF(NOT(ISNUMBER(INDEX('Trades'!$D$9:$D$208,MATCH(B139,'Trades'!$A$9:$A$208,0)))),"Introduzca una fecha y hora de apertura válidas",IF(C139&lt;INDEX('Trades'!$D$9:$D$208,MATCH(B139,'Trades'!$A$9:$A$208,0)),"El cierre precede a la apertura",IF(AND(E139&lt;&gt;"",OR(NOT(ISNUMBER(E139)),E139&lt;=0)),"Indique un precio positivo o deje la celda vacía",IF(AND(F139&lt;&gt;"",NOT(ISNUMBER(F139))),"El P&amp;L bruto debe ser numérico o estar vacío",IF(AND(ISNUMBER(F139),OR(ABS(F139)&gt;1000000000,ROUND(F139,2)&lt;&gt;F139)),"Importes: hasta 2 decimales; valor absoluto de entrada ≤ 1.000.000.000.",""))))))))))))))))</x:f>
      </x:c>
      <x:c r="I139" s="29" t="str">
        <x:f>IF(ISNUMBER(D139),ROUND(D139,8),"")</x:f>
      </x:c>
      <x:c r="J139" s="29" t="n">
        <x:f>IF(ISNUMBER(F139),1,0)</x:f>
        <x:v>0</x:v>
      </x:c>
      <x:c r="K139" s="29" t="n">
        <x:f>IF(COUNTA(A139:F139)=0,0,1)</x:f>
        <x:v>0</x:v>
      </x:c>
    </x:row>
    <x:row r="140" ht="36" customHeight="1">
      <x:c r="A140" s="34"/>
      <x:c r="B140" s="34"/>
      <x:c r="C140" s="35"/>
      <x:c r="D140" s="36"/>
      <x:c r="E140" s="36"/>
      <x:c r="F140" s="37"/>
      <x:c r="G140" s="38" t="n">
        <x:f>IF(K140=0,0,IF(H140="",1,-1))</x:f>
        <x:v>0</x:v>
      </x:c>
      <x:c r="H140" s="33" t="str">
        <x:f>IF(K140=0,"",IF(A140="","Introduzca el ID de salida",IF(IF(IFERROR(OR(CODE(UPPER(LEFT(A140,1)))&lt;65,CODE(UPPER(LEFT(A140,1)))&gt;90),TRUE),TRUE,OR(NOT(ISTEXT(A140)),LEN(A140)&gt;64,LEN(A140)&lt;&gt;LEN(SUBSTITUTE(A140,"*","")),LEN(A140)&lt;&gt;LEN(SUBSTITUTE(A140,"?","")),LEN(A140)&lt;&gt;LEN(SUBSTITUTE(A140,"~","")),LEN(A140)&lt;&gt;LEN(SUBSTITUTE(A140,"=","")),LEN(A140)&lt;&gt;LEN(SUBSTITUTE(A140,"&lt;","")),LEN(A140)&lt;&gt;LEN(SUBSTITUTE(A140,"&gt;","")))),"ID: texto que empiece por A–Z, hasta 64 caracteres; sin *, ?, ~, =, &lt; ni &gt;. Ejemplo: T-001.",IF(COUNTIFS('Exits'!$A$9:$A$608,A140)&lt;&gt;1,"ID de salida duplicado",IF(B140="","Introduzca el ID de la operación principal",IF(IF(IFERROR(OR(CODE(UPPER(LEFT(B140,1)))&lt;65,CODE(UPPER(LEFT(B140,1)))&gt;90),TRUE),TRUE,OR(NOT(ISTEXT(B140)),LEN(B140)&gt;64,LEN(B140)&lt;&gt;LEN(SUBSTITUTE(B140,"*","")),LEN(B140)&lt;&gt;LEN(SUBSTITUTE(B140,"?","")),LEN(B140)&lt;&gt;LEN(SUBSTITUTE(B140,"~","")),LEN(B140)&lt;&gt;LEN(SUBSTITUTE(B140,"=","")),LEN(B140)&lt;&gt;LEN(SUBSTITUTE(B140,"&lt;","")),LEN(B140)&lt;&gt;LEN(SUBSTITUTE(B140,"&gt;","")))),"ID: texto que empiece por A–Z, hasta 64 caracteres; sin *, ?, ~, =, &lt; ni &gt;. Ejemplo: T-001.",IF(COUNTIFS('Trades'!$A$9:$A$208,B140)&lt;&gt;1,"El ID debe corresponder a una sola fila de Trades",IF(NOT(ISNUMBER(C140)),"Introduzca una fecha y hora de cierre válidas",IF(OR(C140&lt;1,C140&gt;2958465),"Introduzca una fecha y hora de cierre válidas",IF(NOT(ISNUMBER(D140)),"Indique una cantidad cerrada positiva",IF(OR(D140&lt;=0,D140&gt;1000000,ROUND(D140,8)&lt;&gt;D140),"Indique una cantidad cerrada positiva",IF(NOT(ISNUMBER(INDEX('Trades'!$D$9:$D$208,MATCH(B140,'Trades'!$A$9:$A$208,0)))),"Introduzca una fecha y hora de apertura válidas",IF(C140&lt;INDEX('Trades'!$D$9:$D$208,MATCH(B140,'Trades'!$A$9:$A$208,0)),"El cierre precede a la apertura",IF(AND(E140&lt;&gt;"",OR(NOT(ISNUMBER(E140)),E140&lt;=0)),"Indique un precio positivo o deje la celda vacía",IF(AND(F140&lt;&gt;"",NOT(ISNUMBER(F140))),"El P&amp;L bruto debe ser numérico o estar vacío",IF(AND(ISNUMBER(F140),OR(ABS(F140)&gt;1000000000,ROUND(F140,2)&lt;&gt;F140)),"Importes: hasta 2 decimales; valor absoluto de entrada ≤ 1.000.000.000.",""))))))))))))))))</x:f>
      </x:c>
      <x:c r="I140" s="29" t="str">
        <x:f>IF(ISNUMBER(D140),ROUND(D140,8),"")</x:f>
      </x:c>
      <x:c r="J140" s="29" t="n">
        <x:f>IF(ISNUMBER(F140),1,0)</x:f>
        <x:v>0</x:v>
      </x:c>
      <x:c r="K140" s="29" t="n">
        <x:f>IF(COUNTA(A140:F140)=0,0,1)</x:f>
        <x:v>0</x:v>
      </x:c>
    </x:row>
    <x:row r="141" ht="36" customHeight="1">
      <x:c r="A141" s="34"/>
      <x:c r="B141" s="34"/>
      <x:c r="C141" s="35"/>
      <x:c r="D141" s="36"/>
      <x:c r="E141" s="36"/>
      <x:c r="F141" s="37"/>
      <x:c r="G141" s="38" t="n">
        <x:f>IF(K141=0,0,IF(H141="",1,-1))</x:f>
        <x:v>0</x:v>
      </x:c>
      <x:c r="H141" s="33" t="str">
        <x:f>IF(K141=0,"",IF(A141="","Introduzca el ID de salida",IF(IF(IFERROR(OR(CODE(UPPER(LEFT(A141,1)))&lt;65,CODE(UPPER(LEFT(A141,1)))&gt;90),TRUE),TRUE,OR(NOT(ISTEXT(A141)),LEN(A141)&gt;64,LEN(A141)&lt;&gt;LEN(SUBSTITUTE(A141,"*","")),LEN(A141)&lt;&gt;LEN(SUBSTITUTE(A141,"?","")),LEN(A141)&lt;&gt;LEN(SUBSTITUTE(A141,"~","")),LEN(A141)&lt;&gt;LEN(SUBSTITUTE(A141,"=","")),LEN(A141)&lt;&gt;LEN(SUBSTITUTE(A141,"&lt;","")),LEN(A141)&lt;&gt;LEN(SUBSTITUTE(A141,"&gt;","")))),"ID: texto que empiece por A–Z, hasta 64 caracteres; sin *, ?, ~, =, &lt; ni &gt;. Ejemplo: T-001.",IF(COUNTIFS('Exits'!$A$9:$A$608,A141)&lt;&gt;1,"ID de salida duplicado",IF(B141="","Introduzca el ID de la operación principal",IF(IF(IFERROR(OR(CODE(UPPER(LEFT(B141,1)))&lt;65,CODE(UPPER(LEFT(B141,1)))&gt;90),TRUE),TRUE,OR(NOT(ISTEXT(B141)),LEN(B141)&gt;64,LEN(B141)&lt;&gt;LEN(SUBSTITUTE(B141,"*","")),LEN(B141)&lt;&gt;LEN(SUBSTITUTE(B141,"?","")),LEN(B141)&lt;&gt;LEN(SUBSTITUTE(B141,"~","")),LEN(B141)&lt;&gt;LEN(SUBSTITUTE(B141,"=","")),LEN(B141)&lt;&gt;LEN(SUBSTITUTE(B141,"&lt;","")),LEN(B141)&lt;&gt;LEN(SUBSTITUTE(B141,"&gt;","")))),"ID: texto que empiece por A–Z, hasta 64 caracteres; sin *, ?, ~, =, &lt; ni &gt;. Ejemplo: T-001.",IF(COUNTIFS('Trades'!$A$9:$A$208,B141)&lt;&gt;1,"El ID debe corresponder a una sola fila de Trades",IF(NOT(ISNUMBER(C141)),"Introduzca una fecha y hora de cierre válidas",IF(OR(C141&lt;1,C141&gt;2958465),"Introduzca una fecha y hora de cierre válidas",IF(NOT(ISNUMBER(D141)),"Indique una cantidad cerrada positiva",IF(OR(D141&lt;=0,D141&gt;1000000,ROUND(D141,8)&lt;&gt;D141),"Indique una cantidad cerrada positiva",IF(NOT(ISNUMBER(INDEX('Trades'!$D$9:$D$208,MATCH(B141,'Trades'!$A$9:$A$208,0)))),"Introduzca una fecha y hora de apertura válidas",IF(C141&lt;INDEX('Trades'!$D$9:$D$208,MATCH(B141,'Trades'!$A$9:$A$208,0)),"El cierre precede a la apertura",IF(AND(E141&lt;&gt;"",OR(NOT(ISNUMBER(E141)),E141&lt;=0)),"Indique un precio positivo o deje la celda vacía",IF(AND(F141&lt;&gt;"",NOT(ISNUMBER(F141))),"El P&amp;L bruto debe ser numérico o estar vacío",IF(AND(ISNUMBER(F141),OR(ABS(F141)&gt;1000000000,ROUND(F141,2)&lt;&gt;F141)),"Importes: hasta 2 decimales; valor absoluto de entrada ≤ 1.000.000.000.",""))))))))))))))))</x:f>
      </x:c>
      <x:c r="I141" s="29" t="str">
        <x:f>IF(ISNUMBER(D141),ROUND(D141,8),"")</x:f>
      </x:c>
      <x:c r="J141" s="29" t="n">
        <x:f>IF(ISNUMBER(F141),1,0)</x:f>
        <x:v>0</x:v>
      </x:c>
      <x:c r="K141" s="29" t="n">
        <x:f>IF(COUNTA(A141:F141)=0,0,1)</x:f>
        <x:v>0</x:v>
      </x:c>
    </x:row>
    <x:row r="142" ht="36" customHeight="1">
      <x:c r="A142" s="34"/>
      <x:c r="B142" s="34"/>
      <x:c r="C142" s="35"/>
      <x:c r="D142" s="36"/>
      <x:c r="E142" s="36"/>
      <x:c r="F142" s="37"/>
      <x:c r="G142" s="38" t="n">
        <x:f>IF(K142=0,0,IF(H142="",1,-1))</x:f>
        <x:v>0</x:v>
      </x:c>
      <x:c r="H142" s="33" t="str">
        <x:f>IF(K142=0,"",IF(A142="","Introduzca el ID de salida",IF(IF(IFERROR(OR(CODE(UPPER(LEFT(A142,1)))&lt;65,CODE(UPPER(LEFT(A142,1)))&gt;90),TRUE),TRUE,OR(NOT(ISTEXT(A142)),LEN(A142)&gt;64,LEN(A142)&lt;&gt;LEN(SUBSTITUTE(A142,"*","")),LEN(A142)&lt;&gt;LEN(SUBSTITUTE(A142,"?","")),LEN(A142)&lt;&gt;LEN(SUBSTITUTE(A142,"~","")),LEN(A142)&lt;&gt;LEN(SUBSTITUTE(A142,"=","")),LEN(A142)&lt;&gt;LEN(SUBSTITUTE(A142,"&lt;","")),LEN(A142)&lt;&gt;LEN(SUBSTITUTE(A142,"&gt;","")))),"ID: texto que empiece por A–Z, hasta 64 caracteres; sin *, ?, ~, =, &lt; ni &gt;. Ejemplo: T-001.",IF(COUNTIFS('Exits'!$A$9:$A$608,A142)&lt;&gt;1,"ID de salida duplicado",IF(B142="","Introduzca el ID de la operación principal",IF(IF(IFERROR(OR(CODE(UPPER(LEFT(B142,1)))&lt;65,CODE(UPPER(LEFT(B142,1)))&gt;90),TRUE),TRUE,OR(NOT(ISTEXT(B142)),LEN(B142)&gt;64,LEN(B142)&lt;&gt;LEN(SUBSTITUTE(B142,"*","")),LEN(B142)&lt;&gt;LEN(SUBSTITUTE(B142,"?","")),LEN(B142)&lt;&gt;LEN(SUBSTITUTE(B142,"~","")),LEN(B142)&lt;&gt;LEN(SUBSTITUTE(B142,"=","")),LEN(B142)&lt;&gt;LEN(SUBSTITUTE(B142,"&lt;","")),LEN(B142)&lt;&gt;LEN(SUBSTITUTE(B142,"&gt;","")))),"ID: texto que empiece por A–Z, hasta 64 caracteres; sin *, ?, ~, =, &lt; ni &gt;. Ejemplo: T-001.",IF(COUNTIFS('Trades'!$A$9:$A$208,B142)&lt;&gt;1,"El ID debe corresponder a una sola fila de Trades",IF(NOT(ISNUMBER(C142)),"Introduzca una fecha y hora de cierre válidas",IF(OR(C142&lt;1,C142&gt;2958465),"Introduzca una fecha y hora de cierre válidas",IF(NOT(ISNUMBER(D142)),"Indique una cantidad cerrada positiva",IF(OR(D142&lt;=0,D142&gt;1000000,ROUND(D142,8)&lt;&gt;D142),"Indique una cantidad cerrada positiva",IF(NOT(ISNUMBER(INDEX('Trades'!$D$9:$D$208,MATCH(B142,'Trades'!$A$9:$A$208,0)))),"Introduzca una fecha y hora de apertura válidas",IF(C142&lt;INDEX('Trades'!$D$9:$D$208,MATCH(B142,'Trades'!$A$9:$A$208,0)),"El cierre precede a la apertura",IF(AND(E142&lt;&gt;"",OR(NOT(ISNUMBER(E142)),E142&lt;=0)),"Indique un precio positivo o deje la celda vacía",IF(AND(F142&lt;&gt;"",NOT(ISNUMBER(F142))),"El P&amp;L bruto debe ser numérico o estar vacío",IF(AND(ISNUMBER(F142),OR(ABS(F142)&gt;1000000000,ROUND(F142,2)&lt;&gt;F142)),"Importes: hasta 2 decimales; valor absoluto de entrada ≤ 1.000.000.000.",""))))))))))))))))</x:f>
      </x:c>
      <x:c r="I142" s="29" t="str">
        <x:f>IF(ISNUMBER(D142),ROUND(D142,8),"")</x:f>
      </x:c>
      <x:c r="J142" s="29" t="n">
        <x:f>IF(ISNUMBER(F142),1,0)</x:f>
        <x:v>0</x:v>
      </x:c>
      <x:c r="K142" s="29" t="n">
        <x:f>IF(COUNTA(A142:F142)=0,0,1)</x:f>
        <x:v>0</x:v>
      </x:c>
    </x:row>
    <x:row r="143" ht="36" customHeight="1">
      <x:c r="A143" s="34"/>
      <x:c r="B143" s="34"/>
      <x:c r="C143" s="35"/>
      <x:c r="D143" s="36"/>
      <x:c r="E143" s="36"/>
      <x:c r="F143" s="37"/>
      <x:c r="G143" s="38" t="n">
        <x:f>IF(K143=0,0,IF(H143="",1,-1))</x:f>
        <x:v>0</x:v>
      </x:c>
      <x:c r="H143" s="33" t="str">
        <x:f>IF(K143=0,"",IF(A143="","Introduzca el ID de salida",IF(IF(IFERROR(OR(CODE(UPPER(LEFT(A143,1)))&lt;65,CODE(UPPER(LEFT(A143,1)))&gt;90),TRUE),TRUE,OR(NOT(ISTEXT(A143)),LEN(A143)&gt;64,LEN(A143)&lt;&gt;LEN(SUBSTITUTE(A143,"*","")),LEN(A143)&lt;&gt;LEN(SUBSTITUTE(A143,"?","")),LEN(A143)&lt;&gt;LEN(SUBSTITUTE(A143,"~","")),LEN(A143)&lt;&gt;LEN(SUBSTITUTE(A143,"=","")),LEN(A143)&lt;&gt;LEN(SUBSTITUTE(A143,"&lt;","")),LEN(A143)&lt;&gt;LEN(SUBSTITUTE(A143,"&gt;","")))),"ID: texto que empiece por A–Z, hasta 64 caracteres; sin *, ?, ~, =, &lt; ni &gt;. Ejemplo: T-001.",IF(COUNTIFS('Exits'!$A$9:$A$608,A143)&lt;&gt;1,"ID de salida duplicado",IF(B143="","Introduzca el ID de la operación principal",IF(IF(IFERROR(OR(CODE(UPPER(LEFT(B143,1)))&lt;65,CODE(UPPER(LEFT(B143,1)))&gt;90),TRUE),TRUE,OR(NOT(ISTEXT(B143)),LEN(B143)&gt;64,LEN(B143)&lt;&gt;LEN(SUBSTITUTE(B143,"*","")),LEN(B143)&lt;&gt;LEN(SUBSTITUTE(B143,"?","")),LEN(B143)&lt;&gt;LEN(SUBSTITUTE(B143,"~","")),LEN(B143)&lt;&gt;LEN(SUBSTITUTE(B143,"=","")),LEN(B143)&lt;&gt;LEN(SUBSTITUTE(B143,"&lt;","")),LEN(B143)&lt;&gt;LEN(SUBSTITUTE(B143,"&gt;","")))),"ID: texto que empiece por A–Z, hasta 64 caracteres; sin *, ?, ~, =, &lt; ni &gt;. Ejemplo: T-001.",IF(COUNTIFS('Trades'!$A$9:$A$208,B143)&lt;&gt;1,"El ID debe corresponder a una sola fila de Trades",IF(NOT(ISNUMBER(C143)),"Introduzca una fecha y hora de cierre válidas",IF(OR(C143&lt;1,C143&gt;2958465),"Introduzca una fecha y hora de cierre válidas",IF(NOT(ISNUMBER(D143)),"Indique una cantidad cerrada positiva",IF(OR(D143&lt;=0,D143&gt;1000000,ROUND(D143,8)&lt;&gt;D143),"Indique una cantidad cerrada positiva",IF(NOT(ISNUMBER(INDEX('Trades'!$D$9:$D$208,MATCH(B143,'Trades'!$A$9:$A$208,0)))),"Introduzca una fecha y hora de apertura válidas",IF(C143&lt;INDEX('Trades'!$D$9:$D$208,MATCH(B143,'Trades'!$A$9:$A$208,0)),"El cierre precede a la apertura",IF(AND(E143&lt;&gt;"",OR(NOT(ISNUMBER(E143)),E143&lt;=0)),"Indique un precio positivo o deje la celda vacía",IF(AND(F143&lt;&gt;"",NOT(ISNUMBER(F143))),"El P&amp;L bruto debe ser numérico o estar vacío",IF(AND(ISNUMBER(F143),OR(ABS(F143)&gt;1000000000,ROUND(F143,2)&lt;&gt;F143)),"Importes: hasta 2 decimales; valor absoluto de entrada ≤ 1.000.000.000.",""))))))))))))))))</x:f>
      </x:c>
      <x:c r="I143" s="29" t="str">
        <x:f>IF(ISNUMBER(D143),ROUND(D143,8),"")</x:f>
      </x:c>
      <x:c r="J143" s="29" t="n">
        <x:f>IF(ISNUMBER(F143),1,0)</x:f>
        <x:v>0</x:v>
      </x:c>
      <x:c r="K143" s="29" t="n">
        <x:f>IF(COUNTA(A143:F143)=0,0,1)</x:f>
        <x:v>0</x:v>
      </x:c>
    </x:row>
    <x:row r="144" ht="36" customHeight="1">
      <x:c r="A144" s="34"/>
      <x:c r="B144" s="34"/>
      <x:c r="C144" s="35"/>
      <x:c r="D144" s="36"/>
      <x:c r="E144" s="36"/>
      <x:c r="F144" s="37"/>
      <x:c r="G144" s="38" t="n">
        <x:f>IF(K144=0,0,IF(H144="",1,-1))</x:f>
        <x:v>0</x:v>
      </x:c>
      <x:c r="H144" s="33" t="str">
        <x:f>IF(K144=0,"",IF(A144="","Introduzca el ID de salida",IF(IF(IFERROR(OR(CODE(UPPER(LEFT(A144,1)))&lt;65,CODE(UPPER(LEFT(A144,1)))&gt;90),TRUE),TRUE,OR(NOT(ISTEXT(A144)),LEN(A144)&gt;64,LEN(A144)&lt;&gt;LEN(SUBSTITUTE(A144,"*","")),LEN(A144)&lt;&gt;LEN(SUBSTITUTE(A144,"?","")),LEN(A144)&lt;&gt;LEN(SUBSTITUTE(A144,"~","")),LEN(A144)&lt;&gt;LEN(SUBSTITUTE(A144,"=","")),LEN(A144)&lt;&gt;LEN(SUBSTITUTE(A144,"&lt;","")),LEN(A144)&lt;&gt;LEN(SUBSTITUTE(A144,"&gt;","")))),"ID: texto que empiece por A–Z, hasta 64 caracteres; sin *, ?, ~, =, &lt; ni &gt;. Ejemplo: T-001.",IF(COUNTIFS('Exits'!$A$9:$A$608,A144)&lt;&gt;1,"ID de salida duplicado",IF(B144="","Introduzca el ID de la operación principal",IF(IF(IFERROR(OR(CODE(UPPER(LEFT(B144,1)))&lt;65,CODE(UPPER(LEFT(B144,1)))&gt;90),TRUE),TRUE,OR(NOT(ISTEXT(B144)),LEN(B144)&gt;64,LEN(B144)&lt;&gt;LEN(SUBSTITUTE(B144,"*","")),LEN(B144)&lt;&gt;LEN(SUBSTITUTE(B144,"?","")),LEN(B144)&lt;&gt;LEN(SUBSTITUTE(B144,"~","")),LEN(B144)&lt;&gt;LEN(SUBSTITUTE(B144,"=","")),LEN(B144)&lt;&gt;LEN(SUBSTITUTE(B144,"&lt;","")),LEN(B144)&lt;&gt;LEN(SUBSTITUTE(B144,"&gt;","")))),"ID: texto que empiece por A–Z, hasta 64 caracteres; sin *, ?, ~, =, &lt; ni &gt;. Ejemplo: T-001.",IF(COUNTIFS('Trades'!$A$9:$A$208,B144)&lt;&gt;1,"El ID debe corresponder a una sola fila de Trades",IF(NOT(ISNUMBER(C144)),"Introduzca una fecha y hora de cierre válidas",IF(OR(C144&lt;1,C144&gt;2958465),"Introduzca una fecha y hora de cierre válidas",IF(NOT(ISNUMBER(D144)),"Indique una cantidad cerrada positiva",IF(OR(D144&lt;=0,D144&gt;1000000,ROUND(D144,8)&lt;&gt;D144),"Indique una cantidad cerrada positiva",IF(NOT(ISNUMBER(INDEX('Trades'!$D$9:$D$208,MATCH(B144,'Trades'!$A$9:$A$208,0)))),"Introduzca una fecha y hora de apertura válidas",IF(C144&lt;INDEX('Trades'!$D$9:$D$208,MATCH(B144,'Trades'!$A$9:$A$208,0)),"El cierre precede a la apertura",IF(AND(E144&lt;&gt;"",OR(NOT(ISNUMBER(E144)),E144&lt;=0)),"Indique un precio positivo o deje la celda vacía",IF(AND(F144&lt;&gt;"",NOT(ISNUMBER(F144))),"El P&amp;L bruto debe ser numérico o estar vacío",IF(AND(ISNUMBER(F144),OR(ABS(F144)&gt;1000000000,ROUND(F144,2)&lt;&gt;F144)),"Importes: hasta 2 decimales; valor absoluto de entrada ≤ 1.000.000.000.",""))))))))))))))))</x:f>
      </x:c>
      <x:c r="I144" s="29" t="str">
        <x:f>IF(ISNUMBER(D144),ROUND(D144,8),"")</x:f>
      </x:c>
      <x:c r="J144" s="29" t="n">
        <x:f>IF(ISNUMBER(F144),1,0)</x:f>
        <x:v>0</x:v>
      </x:c>
      <x:c r="K144" s="29" t="n">
        <x:f>IF(COUNTA(A144:F144)=0,0,1)</x:f>
        <x:v>0</x:v>
      </x:c>
    </x:row>
    <x:row r="145" ht="36" customHeight="1">
      <x:c r="A145" s="34"/>
      <x:c r="B145" s="34"/>
      <x:c r="C145" s="35"/>
      <x:c r="D145" s="36"/>
      <x:c r="E145" s="36"/>
      <x:c r="F145" s="37"/>
      <x:c r="G145" s="38" t="n">
        <x:f>IF(K145=0,0,IF(H145="",1,-1))</x:f>
        <x:v>0</x:v>
      </x:c>
      <x:c r="H145" s="33" t="str">
        <x:f>IF(K145=0,"",IF(A145="","Introduzca el ID de salida",IF(IF(IFERROR(OR(CODE(UPPER(LEFT(A145,1)))&lt;65,CODE(UPPER(LEFT(A145,1)))&gt;90),TRUE),TRUE,OR(NOT(ISTEXT(A145)),LEN(A145)&gt;64,LEN(A145)&lt;&gt;LEN(SUBSTITUTE(A145,"*","")),LEN(A145)&lt;&gt;LEN(SUBSTITUTE(A145,"?","")),LEN(A145)&lt;&gt;LEN(SUBSTITUTE(A145,"~","")),LEN(A145)&lt;&gt;LEN(SUBSTITUTE(A145,"=","")),LEN(A145)&lt;&gt;LEN(SUBSTITUTE(A145,"&lt;","")),LEN(A145)&lt;&gt;LEN(SUBSTITUTE(A145,"&gt;","")))),"ID: texto que empiece por A–Z, hasta 64 caracteres; sin *, ?, ~, =, &lt; ni &gt;. Ejemplo: T-001.",IF(COUNTIFS('Exits'!$A$9:$A$608,A145)&lt;&gt;1,"ID de salida duplicado",IF(B145="","Introduzca el ID de la operación principal",IF(IF(IFERROR(OR(CODE(UPPER(LEFT(B145,1)))&lt;65,CODE(UPPER(LEFT(B145,1)))&gt;90),TRUE),TRUE,OR(NOT(ISTEXT(B145)),LEN(B145)&gt;64,LEN(B145)&lt;&gt;LEN(SUBSTITUTE(B145,"*","")),LEN(B145)&lt;&gt;LEN(SUBSTITUTE(B145,"?","")),LEN(B145)&lt;&gt;LEN(SUBSTITUTE(B145,"~","")),LEN(B145)&lt;&gt;LEN(SUBSTITUTE(B145,"=","")),LEN(B145)&lt;&gt;LEN(SUBSTITUTE(B145,"&lt;","")),LEN(B145)&lt;&gt;LEN(SUBSTITUTE(B145,"&gt;","")))),"ID: texto que empiece por A–Z, hasta 64 caracteres; sin *, ?, ~, =, &lt; ni &gt;. Ejemplo: T-001.",IF(COUNTIFS('Trades'!$A$9:$A$208,B145)&lt;&gt;1,"El ID debe corresponder a una sola fila de Trades",IF(NOT(ISNUMBER(C145)),"Introduzca una fecha y hora de cierre válidas",IF(OR(C145&lt;1,C145&gt;2958465),"Introduzca una fecha y hora de cierre válidas",IF(NOT(ISNUMBER(D145)),"Indique una cantidad cerrada positiva",IF(OR(D145&lt;=0,D145&gt;1000000,ROUND(D145,8)&lt;&gt;D145),"Indique una cantidad cerrada positiva",IF(NOT(ISNUMBER(INDEX('Trades'!$D$9:$D$208,MATCH(B145,'Trades'!$A$9:$A$208,0)))),"Introduzca una fecha y hora de apertura válidas",IF(C145&lt;INDEX('Trades'!$D$9:$D$208,MATCH(B145,'Trades'!$A$9:$A$208,0)),"El cierre precede a la apertura",IF(AND(E145&lt;&gt;"",OR(NOT(ISNUMBER(E145)),E145&lt;=0)),"Indique un precio positivo o deje la celda vacía",IF(AND(F145&lt;&gt;"",NOT(ISNUMBER(F145))),"El P&amp;L bruto debe ser numérico o estar vacío",IF(AND(ISNUMBER(F145),OR(ABS(F145)&gt;1000000000,ROUND(F145,2)&lt;&gt;F145)),"Importes: hasta 2 decimales; valor absoluto de entrada ≤ 1.000.000.000.",""))))))))))))))))</x:f>
      </x:c>
      <x:c r="I145" s="29" t="str">
        <x:f>IF(ISNUMBER(D145),ROUND(D145,8),"")</x:f>
      </x:c>
      <x:c r="J145" s="29" t="n">
        <x:f>IF(ISNUMBER(F145),1,0)</x:f>
        <x:v>0</x:v>
      </x:c>
      <x:c r="K145" s="29" t="n">
        <x:f>IF(COUNTA(A145:F145)=0,0,1)</x:f>
        <x:v>0</x:v>
      </x:c>
    </x:row>
    <x:row r="146" ht="36" customHeight="1">
      <x:c r="A146" s="34"/>
      <x:c r="B146" s="34"/>
      <x:c r="C146" s="35"/>
      <x:c r="D146" s="36"/>
      <x:c r="E146" s="36"/>
      <x:c r="F146" s="37"/>
      <x:c r="G146" s="38" t="n">
        <x:f>IF(K146=0,0,IF(H146="",1,-1))</x:f>
        <x:v>0</x:v>
      </x:c>
      <x:c r="H146" s="33" t="str">
        <x:f>IF(K146=0,"",IF(A146="","Introduzca el ID de salida",IF(IF(IFERROR(OR(CODE(UPPER(LEFT(A146,1)))&lt;65,CODE(UPPER(LEFT(A146,1)))&gt;90),TRUE),TRUE,OR(NOT(ISTEXT(A146)),LEN(A146)&gt;64,LEN(A146)&lt;&gt;LEN(SUBSTITUTE(A146,"*","")),LEN(A146)&lt;&gt;LEN(SUBSTITUTE(A146,"?","")),LEN(A146)&lt;&gt;LEN(SUBSTITUTE(A146,"~","")),LEN(A146)&lt;&gt;LEN(SUBSTITUTE(A146,"=","")),LEN(A146)&lt;&gt;LEN(SUBSTITUTE(A146,"&lt;","")),LEN(A146)&lt;&gt;LEN(SUBSTITUTE(A146,"&gt;","")))),"ID: texto que empiece por A–Z, hasta 64 caracteres; sin *, ?, ~, =, &lt; ni &gt;. Ejemplo: T-001.",IF(COUNTIFS('Exits'!$A$9:$A$608,A146)&lt;&gt;1,"ID de salida duplicado",IF(B146="","Introduzca el ID de la operación principal",IF(IF(IFERROR(OR(CODE(UPPER(LEFT(B146,1)))&lt;65,CODE(UPPER(LEFT(B146,1)))&gt;90),TRUE),TRUE,OR(NOT(ISTEXT(B146)),LEN(B146)&gt;64,LEN(B146)&lt;&gt;LEN(SUBSTITUTE(B146,"*","")),LEN(B146)&lt;&gt;LEN(SUBSTITUTE(B146,"?","")),LEN(B146)&lt;&gt;LEN(SUBSTITUTE(B146,"~","")),LEN(B146)&lt;&gt;LEN(SUBSTITUTE(B146,"=","")),LEN(B146)&lt;&gt;LEN(SUBSTITUTE(B146,"&lt;","")),LEN(B146)&lt;&gt;LEN(SUBSTITUTE(B146,"&gt;","")))),"ID: texto que empiece por A–Z, hasta 64 caracteres; sin *, ?, ~, =, &lt; ni &gt;. Ejemplo: T-001.",IF(COUNTIFS('Trades'!$A$9:$A$208,B146)&lt;&gt;1,"El ID debe corresponder a una sola fila de Trades",IF(NOT(ISNUMBER(C146)),"Introduzca una fecha y hora de cierre válidas",IF(OR(C146&lt;1,C146&gt;2958465),"Introduzca una fecha y hora de cierre válidas",IF(NOT(ISNUMBER(D146)),"Indique una cantidad cerrada positiva",IF(OR(D146&lt;=0,D146&gt;1000000,ROUND(D146,8)&lt;&gt;D146),"Indique una cantidad cerrada positiva",IF(NOT(ISNUMBER(INDEX('Trades'!$D$9:$D$208,MATCH(B146,'Trades'!$A$9:$A$208,0)))),"Introduzca una fecha y hora de apertura válidas",IF(C146&lt;INDEX('Trades'!$D$9:$D$208,MATCH(B146,'Trades'!$A$9:$A$208,0)),"El cierre precede a la apertura",IF(AND(E146&lt;&gt;"",OR(NOT(ISNUMBER(E146)),E146&lt;=0)),"Indique un precio positivo o deje la celda vacía",IF(AND(F146&lt;&gt;"",NOT(ISNUMBER(F146))),"El P&amp;L bruto debe ser numérico o estar vacío",IF(AND(ISNUMBER(F146),OR(ABS(F146)&gt;1000000000,ROUND(F146,2)&lt;&gt;F146)),"Importes: hasta 2 decimales; valor absoluto de entrada ≤ 1.000.000.000.",""))))))))))))))))</x:f>
      </x:c>
      <x:c r="I146" s="29" t="str">
        <x:f>IF(ISNUMBER(D146),ROUND(D146,8),"")</x:f>
      </x:c>
      <x:c r="J146" s="29" t="n">
        <x:f>IF(ISNUMBER(F146),1,0)</x:f>
        <x:v>0</x:v>
      </x:c>
      <x:c r="K146" s="29" t="n">
        <x:f>IF(COUNTA(A146:F146)=0,0,1)</x:f>
        <x:v>0</x:v>
      </x:c>
    </x:row>
    <x:row r="147" ht="36" customHeight="1">
      <x:c r="A147" s="34"/>
      <x:c r="B147" s="34"/>
      <x:c r="C147" s="35"/>
      <x:c r="D147" s="36"/>
      <x:c r="E147" s="36"/>
      <x:c r="F147" s="37"/>
      <x:c r="G147" s="38" t="n">
        <x:f>IF(K147=0,0,IF(H147="",1,-1))</x:f>
        <x:v>0</x:v>
      </x:c>
      <x:c r="H147" s="33" t="str">
        <x:f>IF(K147=0,"",IF(A147="","Introduzca el ID de salida",IF(IF(IFERROR(OR(CODE(UPPER(LEFT(A147,1)))&lt;65,CODE(UPPER(LEFT(A147,1)))&gt;90),TRUE),TRUE,OR(NOT(ISTEXT(A147)),LEN(A147)&gt;64,LEN(A147)&lt;&gt;LEN(SUBSTITUTE(A147,"*","")),LEN(A147)&lt;&gt;LEN(SUBSTITUTE(A147,"?","")),LEN(A147)&lt;&gt;LEN(SUBSTITUTE(A147,"~","")),LEN(A147)&lt;&gt;LEN(SUBSTITUTE(A147,"=","")),LEN(A147)&lt;&gt;LEN(SUBSTITUTE(A147,"&lt;","")),LEN(A147)&lt;&gt;LEN(SUBSTITUTE(A147,"&gt;","")))),"ID: texto que empiece por A–Z, hasta 64 caracteres; sin *, ?, ~, =, &lt; ni &gt;. Ejemplo: T-001.",IF(COUNTIFS('Exits'!$A$9:$A$608,A147)&lt;&gt;1,"ID de salida duplicado",IF(B147="","Introduzca el ID de la operación principal",IF(IF(IFERROR(OR(CODE(UPPER(LEFT(B147,1)))&lt;65,CODE(UPPER(LEFT(B147,1)))&gt;90),TRUE),TRUE,OR(NOT(ISTEXT(B147)),LEN(B147)&gt;64,LEN(B147)&lt;&gt;LEN(SUBSTITUTE(B147,"*","")),LEN(B147)&lt;&gt;LEN(SUBSTITUTE(B147,"?","")),LEN(B147)&lt;&gt;LEN(SUBSTITUTE(B147,"~","")),LEN(B147)&lt;&gt;LEN(SUBSTITUTE(B147,"=","")),LEN(B147)&lt;&gt;LEN(SUBSTITUTE(B147,"&lt;","")),LEN(B147)&lt;&gt;LEN(SUBSTITUTE(B147,"&gt;","")))),"ID: texto que empiece por A–Z, hasta 64 caracteres; sin *, ?, ~, =, &lt; ni &gt;. Ejemplo: T-001.",IF(COUNTIFS('Trades'!$A$9:$A$208,B147)&lt;&gt;1,"El ID debe corresponder a una sola fila de Trades",IF(NOT(ISNUMBER(C147)),"Introduzca una fecha y hora de cierre válidas",IF(OR(C147&lt;1,C147&gt;2958465),"Introduzca una fecha y hora de cierre válidas",IF(NOT(ISNUMBER(D147)),"Indique una cantidad cerrada positiva",IF(OR(D147&lt;=0,D147&gt;1000000,ROUND(D147,8)&lt;&gt;D147),"Indique una cantidad cerrada positiva",IF(NOT(ISNUMBER(INDEX('Trades'!$D$9:$D$208,MATCH(B147,'Trades'!$A$9:$A$208,0)))),"Introduzca una fecha y hora de apertura válidas",IF(C147&lt;INDEX('Trades'!$D$9:$D$208,MATCH(B147,'Trades'!$A$9:$A$208,0)),"El cierre precede a la apertura",IF(AND(E147&lt;&gt;"",OR(NOT(ISNUMBER(E147)),E147&lt;=0)),"Indique un precio positivo o deje la celda vacía",IF(AND(F147&lt;&gt;"",NOT(ISNUMBER(F147))),"El P&amp;L bruto debe ser numérico o estar vacío",IF(AND(ISNUMBER(F147),OR(ABS(F147)&gt;1000000000,ROUND(F147,2)&lt;&gt;F147)),"Importes: hasta 2 decimales; valor absoluto de entrada ≤ 1.000.000.000.",""))))))))))))))))</x:f>
      </x:c>
      <x:c r="I147" s="29" t="str">
        <x:f>IF(ISNUMBER(D147),ROUND(D147,8),"")</x:f>
      </x:c>
      <x:c r="J147" s="29" t="n">
        <x:f>IF(ISNUMBER(F147),1,0)</x:f>
        <x:v>0</x:v>
      </x:c>
      <x:c r="K147" s="29" t="n">
        <x:f>IF(COUNTA(A147:F147)=0,0,1)</x:f>
        <x:v>0</x:v>
      </x:c>
    </x:row>
    <x:row r="148" ht="36" customHeight="1">
      <x:c r="A148" s="34"/>
      <x:c r="B148" s="34"/>
      <x:c r="C148" s="35"/>
      <x:c r="D148" s="36"/>
      <x:c r="E148" s="36"/>
      <x:c r="F148" s="37"/>
      <x:c r="G148" s="38" t="n">
        <x:f>IF(K148=0,0,IF(H148="",1,-1))</x:f>
        <x:v>0</x:v>
      </x:c>
      <x:c r="H148" s="33" t="str">
        <x:f>IF(K148=0,"",IF(A148="","Introduzca el ID de salida",IF(IF(IFERROR(OR(CODE(UPPER(LEFT(A148,1)))&lt;65,CODE(UPPER(LEFT(A148,1)))&gt;90),TRUE),TRUE,OR(NOT(ISTEXT(A148)),LEN(A148)&gt;64,LEN(A148)&lt;&gt;LEN(SUBSTITUTE(A148,"*","")),LEN(A148)&lt;&gt;LEN(SUBSTITUTE(A148,"?","")),LEN(A148)&lt;&gt;LEN(SUBSTITUTE(A148,"~","")),LEN(A148)&lt;&gt;LEN(SUBSTITUTE(A148,"=","")),LEN(A148)&lt;&gt;LEN(SUBSTITUTE(A148,"&lt;","")),LEN(A148)&lt;&gt;LEN(SUBSTITUTE(A148,"&gt;","")))),"ID: texto que empiece por A–Z, hasta 64 caracteres; sin *, ?, ~, =, &lt; ni &gt;. Ejemplo: T-001.",IF(COUNTIFS('Exits'!$A$9:$A$608,A148)&lt;&gt;1,"ID de salida duplicado",IF(B148="","Introduzca el ID de la operación principal",IF(IF(IFERROR(OR(CODE(UPPER(LEFT(B148,1)))&lt;65,CODE(UPPER(LEFT(B148,1)))&gt;90),TRUE),TRUE,OR(NOT(ISTEXT(B148)),LEN(B148)&gt;64,LEN(B148)&lt;&gt;LEN(SUBSTITUTE(B148,"*","")),LEN(B148)&lt;&gt;LEN(SUBSTITUTE(B148,"?","")),LEN(B148)&lt;&gt;LEN(SUBSTITUTE(B148,"~","")),LEN(B148)&lt;&gt;LEN(SUBSTITUTE(B148,"=","")),LEN(B148)&lt;&gt;LEN(SUBSTITUTE(B148,"&lt;","")),LEN(B148)&lt;&gt;LEN(SUBSTITUTE(B148,"&gt;","")))),"ID: texto que empiece por A–Z, hasta 64 caracteres; sin *, ?, ~, =, &lt; ni &gt;. Ejemplo: T-001.",IF(COUNTIFS('Trades'!$A$9:$A$208,B148)&lt;&gt;1,"El ID debe corresponder a una sola fila de Trades",IF(NOT(ISNUMBER(C148)),"Introduzca una fecha y hora de cierre válidas",IF(OR(C148&lt;1,C148&gt;2958465),"Introduzca una fecha y hora de cierre válidas",IF(NOT(ISNUMBER(D148)),"Indique una cantidad cerrada positiva",IF(OR(D148&lt;=0,D148&gt;1000000,ROUND(D148,8)&lt;&gt;D148),"Indique una cantidad cerrada positiva",IF(NOT(ISNUMBER(INDEX('Trades'!$D$9:$D$208,MATCH(B148,'Trades'!$A$9:$A$208,0)))),"Introduzca una fecha y hora de apertura válidas",IF(C148&lt;INDEX('Trades'!$D$9:$D$208,MATCH(B148,'Trades'!$A$9:$A$208,0)),"El cierre precede a la apertura",IF(AND(E148&lt;&gt;"",OR(NOT(ISNUMBER(E148)),E148&lt;=0)),"Indique un precio positivo o deje la celda vacía",IF(AND(F148&lt;&gt;"",NOT(ISNUMBER(F148))),"El P&amp;L bruto debe ser numérico o estar vacío",IF(AND(ISNUMBER(F148),OR(ABS(F148)&gt;1000000000,ROUND(F148,2)&lt;&gt;F148)),"Importes: hasta 2 decimales; valor absoluto de entrada ≤ 1.000.000.000.",""))))))))))))))))</x:f>
      </x:c>
      <x:c r="I148" s="29" t="str">
        <x:f>IF(ISNUMBER(D148),ROUND(D148,8),"")</x:f>
      </x:c>
      <x:c r="J148" s="29" t="n">
        <x:f>IF(ISNUMBER(F148),1,0)</x:f>
        <x:v>0</x:v>
      </x:c>
      <x:c r="K148" s="29" t="n">
        <x:f>IF(COUNTA(A148:F148)=0,0,1)</x:f>
        <x:v>0</x:v>
      </x:c>
    </x:row>
    <x:row r="149" ht="36" customHeight="1">
      <x:c r="A149" s="34"/>
      <x:c r="B149" s="34"/>
      <x:c r="C149" s="35"/>
      <x:c r="D149" s="36"/>
      <x:c r="E149" s="36"/>
      <x:c r="F149" s="37"/>
      <x:c r="G149" s="38" t="n">
        <x:f>IF(K149=0,0,IF(H149="",1,-1))</x:f>
        <x:v>0</x:v>
      </x:c>
      <x:c r="H149" s="33" t="str">
        <x:f>IF(K149=0,"",IF(A149="","Introduzca el ID de salida",IF(IF(IFERROR(OR(CODE(UPPER(LEFT(A149,1)))&lt;65,CODE(UPPER(LEFT(A149,1)))&gt;90),TRUE),TRUE,OR(NOT(ISTEXT(A149)),LEN(A149)&gt;64,LEN(A149)&lt;&gt;LEN(SUBSTITUTE(A149,"*","")),LEN(A149)&lt;&gt;LEN(SUBSTITUTE(A149,"?","")),LEN(A149)&lt;&gt;LEN(SUBSTITUTE(A149,"~","")),LEN(A149)&lt;&gt;LEN(SUBSTITUTE(A149,"=","")),LEN(A149)&lt;&gt;LEN(SUBSTITUTE(A149,"&lt;","")),LEN(A149)&lt;&gt;LEN(SUBSTITUTE(A149,"&gt;","")))),"ID: texto que empiece por A–Z, hasta 64 caracteres; sin *, ?, ~, =, &lt; ni &gt;. Ejemplo: T-001.",IF(COUNTIFS('Exits'!$A$9:$A$608,A149)&lt;&gt;1,"ID de salida duplicado",IF(B149="","Introduzca el ID de la operación principal",IF(IF(IFERROR(OR(CODE(UPPER(LEFT(B149,1)))&lt;65,CODE(UPPER(LEFT(B149,1)))&gt;90),TRUE),TRUE,OR(NOT(ISTEXT(B149)),LEN(B149)&gt;64,LEN(B149)&lt;&gt;LEN(SUBSTITUTE(B149,"*","")),LEN(B149)&lt;&gt;LEN(SUBSTITUTE(B149,"?","")),LEN(B149)&lt;&gt;LEN(SUBSTITUTE(B149,"~","")),LEN(B149)&lt;&gt;LEN(SUBSTITUTE(B149,"=","")),LEN(B149)&lt;&gt;LEN(SUBSTITUTE(B149,"&lt;","")),LEN(B149)&lt;&gt;LEN(SUBSTITUTE(B149,"&gt;","")))),"ID: texto que empiece por A–Z, hasta 64 caracteres; sin *, ?, ~, =, &lt; ni &gt;. Ejemplo: T-001.",IF(COUNTIFS('Trades'!$A$9:$A$208,B149)&lt;&gt;1,"El ID debe corresponder a una sola fila de Trades",IF(NOT(ISNUMBER(C149)),"Introduzca una fecha y hora de cierre válidas",IF(OR(C149&lt;1,C149&gt;2958465),"Introduzca una fecha y hora de cierre válidas",IF(NOT(ISNUMBER(D149)),"Indique una cantidad cerrada positiva",IF(OR(D149&lt;=0,D149&gt;1000000,ROUND(D149,8)&lt;&gt;D149),"Indique una cantidad cerrada positiva",IF(NOT(ISNUMBER(INDEX('Trades'!$D$9:$D$208,MATCH(B149,'Trades'!$A$9:$A$208,0)))),"Introduzca una fecha y hora de apertura válidas",IF(C149&lt;INDEX('Trades'!$D$9:$D$208,MATCH(B149,'Trades'!$A$9:$A$208,0)),"El cierre precede a la apertura",IF(AND(E149&lt;&gt;"",OR(NOT(ISNUMBER(E149)),E149&lt;=0)),"Indique un precio positivo o deje la celda vacía",IF(AND(F149&lt;&gt;"",NOT(ISNUMBER(F149))),"El P&amp;L bruto debe ser numérico o estar vacío",IF(AND(ISNUMBER(F149),OR(ABS(F149)&gt;1000000000,ROUND(F149,2)&lt;&gt;F149)),"Importes: hasta 2 decimales; valor absoluto de entrada ≤ 1.000.000.000.",""))))))))))))))))</x:f>
      </x:c>
      <x:c r="I149" s="29" t="str">
        <x:f>IF(ISNUMBER(D149),ROUND(D149,8),"")</x:f>
      </x:c>
      <x:c r="J149" s="29" t="n">
        <x:f>IF(ISNUMBER(F149),1,0)</x:f>
        <x:v>0</x:v>
      </x:c>
      <x:c r="K149" s="29" t="n">
        <x:f>IF(COUNTA(A149:F149)=0,0,1)</x:f>
        <x:v>0</x:v>
      </x:c>
    </x:row>
    <x:row r="150" ht="36" customHeight="1">
      <x:c r="A150" s="34"/>
      <x:c r="B150" s="34"/>
      <x:c r="C150" s="35"/>
      <x:c r="D150" s="36"/>
      <x:c r="E150" s="36"/>
      <x:c r="F150" s="37"/>
      <x:c r="G150" s="38" t="n">
        <x:f>IF(K150=0,0,IF(H150="",1,-1))</x:f>
        <x:v>0</x:v>
      </x:c>
      <x:c r="H150" s="33" t="str">
        <x:f>IF(K150=0,"",IF(A150="","Introduzca el ID de salida",IF(IF(IFERROR(OR(CODE(UPPER(LEFT(A150,1)))&lt;65,CODE(UPPER(LEFT(A150,1)))&gt;90),TRUE),TRUE,OR(NOT(ISTEXT(A150)),LEN(A150)&gt;64,LEN(A150)&lt;&gt;LEN(SUBSTITUTE(A150,"*","")),LEN(A150)&lt;&gt;LEN(SUBSTITUTE(A150,"?","")),LEN(A150)&lt;&gt;LEN(SUBSTITUTE(A150,"~","")),LEN(A150)&lt;&gt;LEN(SUBSTITUTE(A150,"=","")),LEN(A150)&lt;&gt;LEN(SUBSTITUTE(A150,"&lt;","")),LEN(A150)&lt;&gt;LEN(SUBSTITUTE(A150,"&gt;","")))),"ID: texto que empiece por A–Z, hasta 64 caracteres; sin *, ?, ~, =, &lt; ni &gt;. Ejemplo: T-001.",IF(COUNTIFS('Exits'!$A$9:$A$608,A150)&lt;&gt;1,"ID de salida duplicado",IF(B150="","Introduzca el ID de la operación principal",IF(IF(IFERROR(OR(CODE(UPPER(LEFT(B150,1)))&lt;65,CODE(UPPER(LEFT(B150,1)))&gt;90),TRUE),TRUE,OR(NOT(ISTEXT(B150)),LEN(B150)&gt;64,LEN(B150)&lt;&gt;LEN(SUBSTITUTE(B150,"*","")),LEN(B150)&lt;&gt;LEN(SUBSTITUTE(B150,"?","")),LEN(B150)&lt;&gt;LEN(SUBSTITUTE(B150,"~","")),LEN(B150)&lt;&gt;LEN(SUBSTITUTE(B150,"=","")),LEN(B150)&lt;&gt;LEN(SUBSTITUTE(B150,"&lt;","")),LEN(B150)&lt;&gt;LEN(SUBSTITUTE(B150,"&gt;","")))),"ID: texto que empiece por A–Z, hasta 64 caracteres; sin *, ?, ~, =, &lt; ni &gt;. Ejemplo: T-001.",IF(COUNTIFS('Trades'!$A$9:$A$208,B150)&lt;&gt;1,"El ID debe corresponder a una sola fila de Trades",IF(NOT(ISNUMBER(C150)),"Introduzca una fecha y hora de cierre válidas",IF(OR(C150&lt;1,C150&gt;2958465),"Introduzca una fecha y hora de cierre válidas",IF(NOT(ISNUMBER(D150)),"Indique una cantidad cerrada positiva",IF(OR(D150&lt;=0,D150&gt;1000000,ROUND(D150,8)&lt;&gt;D150),"Indique una cantidad cerrada positiva",IF(NOT(ISNUMBER(INDEX('Trades'!$D$9:$D$208,MATCH(B150,'Trades'!$A$9:$A$208,0)))),"Introduzca una fecha y hora de apertura válidas",IF(C150&lt;INDEX('Trades'!$D$9:$D$208,MATCH(B150,'Trades'!$A$9:$A$208,0)),"El cierre precede a la apertura",IF(AND(E150&lt;&gt;"",OR(NOT(ISNUMBER(E150)),E150&lt;=0)),"Indique un precio positivo o deje la celda vacía",IF(AND(F150&lt;&gt;"",NOT(ISNUMBER(F150))),"El P&amp;L bruto debe ser numérico o estar vacío",IF(AND(ISNUMBER(F150),OR(ABS(F150)&gt;1000000000,ROUND(F150,2)&lt;&gt;F150)),"Importes: hasta 2 decimales; valor absoluto de entrada ≤ 1.000.000.000.",""))))))))))))))))</x:f>
      </x:c>
      <x:c r="I150" s="29" t="str">
        <x:f>IF(ISNUMBER(D150),ROUND(D150,8),"")</x:f>
      </x:c>
      <x:c r="J150" s="29" t="n">
        <x:f>IF(ISNUMBER(F150),1,0)</x:f>
        <x:v>0</x:v>
      </x:c>
      <x:c r="K150" s="29" t="n">
        <x:f>IF(COUNTA(A150:F150)=0,0,1)</x:f>
        <x:v>0</x:v>
      </x:c>
    </x:row>
    <x:row r="151" ht="36" customHeight="1">
      <x:c r="A151" s="34"/>
      <x:c r="B151" s="34"/>
      <x:c r="C151" s="35"/>
      <x:c r="D151" s="36"/>
      <x:c r="E151" s="36"/>
      <x:c r="F151" s="37"/>
      <x:c r="G151" s="38" t="n">
        <x:f>IF(K151=0,0,IF(H151="",1,-1))</x:f>
        <x:v>0</x:v>
      </x:c>
      <x:c r="H151" s="33" t="str">
        <x:f>IF(K151=0,"",IF(A151="","Introduzca el ID de salida",IF(IF(IFERROR(OR(CODE(UPPER(LEFT(A151,1)))&lt;65,CODE(UPPER(LEFT(A151,1)))&gt;90),TRUE),TRUE,OR(NOT(ISTEXT(A151)),LEN(A151)&gt;64,LEN(A151)&lt;&gt;LEN(SUBSTITUTE(A151,"*","")),LEN(A151)&lt;&gt;LEN(SUBSTITUTE(A151,"?","")),LEN(A151)&lt;&gt;LEN(SUBSTITUTE(A151,"~","")),LEN(A151)&lt;&gt;LEN(SUBSTITUTE(A151,"=","")),LEN(A151)&lt;&gt;LEN(SUBSTITUTE(A151,"&lt;","")),LEN(A151)&lt;&gt;LEN(SUBSTITUTE(A151,"&gt;","")))),"ID: texto que empiece por A–Z, hasta 64 caracteres; sin *, ?, ~, =, &lt; ni &gt;. Ejemplo: T-001.",IF(COUNTIFS('Exits'!$A$9:$A$608,A151)&lt;&gt;1,"ID de salida duplicado",IF(B151="","Introduzca el ID de la operación principal",IF(IF(IFERROR(OR(CODE(UPPER(LEFT(B151,1)))&lt;65,CODE(UPPER(LEFT(B151,1)))&gt;90),TRUE),TRUE,OR(NOT(ISTEXT(B151)),LEN(B151)&gt;64,LEN(B151)&lt;&gt;LEN(SUBSTITUTE(B151,"*","")),LEN(B151)&lt;&gt;LEN(SUBSTITUTE(B151,"?","")),LEN(B151)&lt;&gt;LEN(SUBSTITUTE(B151,"~","")),LEN(B151)&lt;&gt;LEN(SUBSTITUTE(B151,"=","")),LEN(B151)&lt;&gt;LEN(SUBSTITUTE(B151,"&lt;","")),LEN(B151)&lt;&gt;LEN(SUBSTITUTE(B151,"&gt;","")))),"ID: texto que empiece por A–Z, hasta 64 caracteres; sin *, ?, ~, =, &lt; ni &gt;. Ejemplo: T-001.",IF(COUNTIFS('Trades'!$A$9:$A$208,B151)&lt;&gt;1,"El ID debe corresponder a una sola fila de Trades",IF(NOT(ISNUMBER(C151)),"Introduzca una fecha y hora de cierre válidas",IF(OR(C151&lt;1,C151&gt;2958465),"Introduzca una fecha y hora de cierre válidas",IF(NOT(ISNUMBER(D151)),"Indique una cantidad cerrada positiva",IF(OR(D151&lt;=0,D151&gt;1000000,ROUND(D151,8)&lt;&gt;D151),"Indique una cantidad cerrada positiva",IF(NOT(ISNUMBER(INDEX('Trades'!$D$9:$D$208,MATCH(B151,'Trades'!$A$9:$A$208,0)))),"Introduzca una fecha y hora de apertura válidas",IF(C151&lt;INDEX('Trades'!$D$9:$D$208,MATCH(B151,'Trades'!$A$9:$A$208,0)),"El cierre precede a la apertura",IF(AND(E151&lt;&gt;"",OR(NOT(ISNUMBER(E151)),E151&lt;=0)),"Indique un precio positivo o deje la celda vacía",IF(AND(F151&lt;&gt;"",NOT(ISNUMBER(F151))),"El P&amp;L bruto debe ser numérico o estar vacío",IF(AND(ISNUMBER(F151),OR(ABS(F151)&gt;1000000000,ROUND(F151,2)&lt;&gt;F151)),"Importes: hasta 2 decimales; valor absoluto de entrada ≤ 1.000.000.000.",""))))))))))))))))</x:f>
      </x:c>
      <x:c r="I151" s="29" t="str">
        <x:f>IF(ISNUMBER(D151),ROUND(D151,8),"")</x:f>
      </x:c>
      <x:c r="J151" s="29" t="n">
        <x:f>IF(ISNUMBER(F151),1,0)</x:f>
        <x:v>0</x:v>
      </x:c>
      <x:c r="K151" s="29" t="n">
        <x:f>IF(COUNTA(A151:F151)=0,0,1)</x:f>
        <x:v>0</x:v>
      </x:c>
    </x:row>
    <x:row r="152" ht="36" customHeight="1">
      <x:c r="A152" s="34"/>
      <x:c r="B152" s="34"/>
      <x:c r="C152" s="35"/>
      <x:c r="D152" s="36"/>
      <x:c r="E152" s="36"/>
      <x:c r="F152" s="37"/>
      <x:c r="G152" s="38" t="n">
        <x:f>IF(K152=0,0,IF(H152="",1,-1))</x:f>
        <x:v>0</x:v>
      </x:c>
      <x:c r="H152" s="33" t="str">
        <x:f>IF(K152=0,"",IF(A152="","Introduzca el ID de salida",IF(IF(IFERROR(OR(CODE(UPPER(LEFT(A152,1)))&lt;65,CODE(UPPER(LEFT(A152,1)))&gt;90),TRUE),TRUE,OR(NOT(ISTEXT(A152)),LEN(A152)&gt;64,LEN(A152)&lt;&gt;LEN(SUBSTITUTE(A152,"*","")),LEN(A152)&lt;&gt;LEN(SUBSTITUTE(A152,"?","")),LEN(A152)&lt;&gt;LEN(SUBSTITUTE(A152,"~","")),LEN(A152)&lt;&gt;LEN(SUBSTITUTE(A152,"=","")),LEN(A152)&lt;&gt;LEN(SUBSTITUTE(A152,"&lt;","")),LEN(A152)&lt;&gt;LEN(SUBSTITUTE(A152,"&gt;","")))),"ID: texto que empiece por A–Z, hasta 64 caracteres; sin *, ?, ~, =, &lt; ni &gt;. Ejemplo: T-001.",IF(COUNTIFS('Exits'!$A$9:$A$608,A152)&lt;&gt;1,"ID de salida duplicado",IF(B152="","Introduzca el ID de la operación principal",IF(IF(IFERROR(OR(CODE(UPPER(LEFT(B152,1)))&lt;65,CODE(UPPER(LEFT(B152,1)))&gt;90),TRUE),TRUE,OR(NOT(ISTEXT(B152)),LEN(B152)&gt;64,LEN(B152)&lt;&gt;LEN(SUBSTITUTE(B152,"*","")),LEN(B152)&lt;&gt;LEN(SUBSTITUTE(B152,"?","")),LEN(B152)&lt;&gt;LEN(SUBSTITUTE(B152,"~","")),LEN(B152)&lt;&gt;LEN(SUBSTITUTE(B152,"=","")),LEN(B152)&lt;&gt;LEN(SUBSTITUTE(B152,"&lt;","")),LEN(B152)&lt;&gt;LEN(SUBSTITUTE(B152,"&gt;","")))),"ID: texto que empiece por A–Z, hasta 64 caracteres; sin *, ?, ~, =, &lt; ni &gt;. Ejemplo: T-001.",IF(COUNTIFS('Trades'!$A$9:$A$208,B152)&lt;&gt;1,"El ID debe corresponder a una sola fila de Trades",IF(NOT(ISNUMBER(C152)),"Introduzca una fecha y hora de cierre válidas",IF(OR(C152&lt;1,C152&gt;2958465),"Introduzca una fecha y hora de cierre válidas",IF(NOT(ISNUMBER(D152)),"Indique una cantidad cerrada positiva",IF(OR(D152&lt;=0,D152&gt;1000000,ROUND(D152,8)&lt;&gt;D152),"Indique una cantidad cerrada positiva",IF(NOT(ISNUMBER(INDEX('Trades'!$D$9:$D$208,MATCH(B152,'Trades'!$A$9:$A$208,0)))),"Introduzca una fecha y hora de apertura válidas",IF(C152&lt;INDEX('Trades'!$D$9:$D$208,MATCH(B152,'Trades'!$A$9:$A$208,0)),"El cierre precede a la apertura",IF(AND(E152&lt;&gt;"",OR(NOT(ISNUMBER(E152)),E152&lt;=0)),"Indique un precio positivo o deje la celda vacía",IF(AND(F152&lt;&gt;"",NOT(ISNUMBER(F152))),"El P&amp;L bruto debe ser numérico o estar vacío",IF(AND(ISNUMBER(F152),OR(ABS(F152)&gt;1000000000,ROUND(F152,2)&lt;&gt;F152)),"Importes: hasta 2 decimales; valor absoluto de entrada ≤ 1.000.000.000.",""))))))))))))))))</x:f>
      </x:c>
      <x:c r="I152" s="29" t="str">
        <x:f>IF(ISNUMBER(D152),ROUND(D152,8),"")</x:f>
      </x:c>
      <x:c r="J152" s="29" t="n">
        <x:f>IF(ISNUMBER(F152),1,0)</x:f>
        <x:v>0</x:v>
      </x:c>
      <x:c r="K152" s="29" t="n">
        <x:f>IF(COUNTA(A152:F152)=0,0,1)</x:f>
        <x:v>0</x:v>
      </x:c>
    </x:row>
    <x:row r="153" ht="36" customHeight="1">
      <x:c r="A153" s="34"/>
      <x:c r="B153" s="34"/>
      <x:c r="C153" s="35"/>
      <x:c r="D153" s="36"/>
      <x:c r="E153" s="36"/>
      <x:c r="F153" s="37"/>
      <x:c r="G153" s="38" t="n">
        <x:f>IF(K153=0,0,IF(H153="",1,-1))</x:f>
        <x:v>0</x:v>
      </x:c>
      <x:c r="H153" s="33" t="str">
        <x:f>IF(K153=0,"",IF(A153="","Introduzca el ID de salida",IF(IF(IFERROR(OR(CODE(UPPER(LEFT(A153,1)))&lt;65,CODE(UPPER(LEFT(A153,1)))&gt;90),TRUE),TRUE,OR(NOT(ISTEXT(A153)),LEN(A153)&gt;64,LEN(A153)&lt;&gt;LEN(SUBSTITUTE(A153,"*","")),LEN(A153)&lt;&gt;LEN(SUBSTITUTE(A153,"?","")),LEN(A153)&lt;&gt;LEN(SUBSTITUTE(A153,"~","")),LEN(A153)&lt;&gt;LEN(SUBSTITUTE(A153,"=","")),LEN(A153)&lt;&gt;LEN(SUBSTITUTE(A153,"&lt;","")),LEN(A153)&lt;&gt;LEN(SUBSTITUTE(A153,"&gt;","")))),"ID: texto que empiece por A–Z, hasta 64 caracteres; sin *, ?, ~, =, &lt; ni &gt;. Ejemplo: T-001.",IF(COUNTIFS('Exits'!$A$9:$A$608,A153)&lt;&gt;1,"ID de salida duplicado",IF(B153="","Introduzca el ID de la operación principal",IF(IF(IFERROR(OR(CODE(UPPER(LEFT(B153,1)))&lt;65,CODE(UPPER(LEFT(B153,1)))&gt;90),TRUE),TRUE,OR(NOT(ISTEXT(B153)),LEN(B153)&gt;64,LEN(B153)&lt;&gt;LEN(SUBSTITUTE(B153,"*","")),LEN(B153)&lt;&gt;LEN(SUBSTITUTE(B153,"?","")),LEN(B153)&lt;&gt;LEN(SUBSTITUTE(B153,"~","")),LEN(B153)&lt;&gt;LEN(SUBSTITUTE(B153,"=","")),LEN(B153)&lt;&gt;LEN(SUBSTITUTE(B153,"&lt;","")),LEN(B153)&lt;&gt;LEN(SUBSTITUTE(B153,"&gt;","")))),"ID: texto que empiece por A–Z, hasta 64 caracteres; sin *, ?, ~, =, &lt; ni &gt;. Ejemplo: T-001.",IF(COUNTIFS('Trades'!$A$9:$A$208,B153)&lt;&gt;1,"El ID debe corresponder a una sola fila de Trades",IF(NOT(ISNUMBER(C153)),"Introduzca una fecha y hora de cierre válidas",IF(OR(C153&lt;1,C153&gt;2958465),"Introduzca una fecha y hora de cierre válidas",IF(NOT(ISNUMBER(D153)),"Indique una cantidad cerrada positiva",IF(OR(D153&lt;=0,D153&gt;1000000,ROUND(D153,8)&lt;&gt;D153),"Indique una cantidad cerrada positiva",IF(NOT(ISNUMBER(INDEX('Trades'!$D$9:$D$208,MATCH(B153,'Trades'!$A$9:$A$208,0)))),"Introduzca una fecha y hora de apertura válidas",IF(C153&lt;INDEX('Trades'!$D$9:$D$208,MATCH(B153,'Trades'!$A$9:$A$208,0)),"El cierre precede a la apertura",IF(AND(E153&lt;&gt;"",OR(NOT(ISNUMBER(E153)),E153&lt;=0)),"Indique un precio positivo o deje la celda vacía",IF(AND(F153&lt;&gt;"",NOT(ISNUMBER(F153))),"El P&amp;L bruto debe ser numérico o estar vacío",IF(AND(ISNUMBER(F153),OR(ABS(F153)&gt;1000000000,ROUND(F153,2)&lt;&gt;F153)),"Importes: hasta 2 decimales; valor absoluto de entrada ≤ 1.000.000.000.",""))))))))))))))))</x:f>
      </x:c>
      <x:c r="I153" s="29" t="str">
        <x:f>IF(ISNUMBER(D153),ROUND(D153,8),"")</x:f>
      </x:c>
      <x:c r="J153" s="29" t="n">
        <x:f>IF(ISNUMBER(F153),1,0)</x:f>
        <x:v>0</x:v>
      </x:c>
      <x:c r="K153" s="29" t="n">
        <x:f>IF(COUNTA(A153:F153)=0,0,1)</x:f>
        <x:v>0</x:v>
      </x:c>
    </x:row>
    <x:row r="154" ht="36" customHeight="1">
      <x:c r="A154" s="34"/>
      <x:c r="B154" s="34"/>
      <x:c r="C154" s="35"/>
      <x:c r="D154" s="36"/>
      <x:c r="E154" s="36"/>
      <x:c r="F154" s="37"/>
      <x:c r="G154" s="38" t="n">
        <x:f>IF(K154=0,0,IF(H154="",1,-1))</x:f>
        <x:v>0</x:v>
      </x:c>
      <x:c r="H154" s="33" t="str">
        <x:f>IF(K154=0,"",IF(A154="","Introduzca el ID de salida",IF(IF(IFERROR(OR(CODE(UPPER(LEFT(A154,1)))&lt;65,CODE(UPPER(LEFT(A154,1)))&gt;90),TRUE),TRUE,OR(NOT(ISTEXT(A154)),LEN(A154)&gt;64,LEN(A154)&lt;&gt;LEN(SUBSTITUTE(A154,"*","")),LEN(A154)&lt;&gt;LEN(SUBSTITUTE(A154,"?","")),LEN(A154)&lt;&gt;LEN(SUBSTITUTE(A154,"~","")),LEN(A154)&lt;&gt;LEN(SUBSTITUTE(A154,"=","")),LEN(A154)&lt;&gt;LEN(SUBSTITUTE(A154,"&lt;","")),LEN(A154)&lt;&gt;LEN(SUBSTITUTE(A154,"&gt;","")))),"ID: texto que empiece por A–Z, hasta 64 caracteres; sin *, ?, ~, =, &lt; ni &gt;. Ejemplo: T-001.",IF(COUNTIFS('Exits'!$A$9:$A$608,A154)&lt;&gt;1,"ID de salida duplicado",IF(B154="","Introduzca el ID de la operación principal",IF(IF(IFERROR(OR(CODE(UPPER(LEFT(B154,1)))&lt;65,CODE(UPPER(LEFT(B154,1)))&gt;90),TRUE),TRUE,OR(NOT(ISTEXT(B154)),LEN(B154)&gt;64,LEN(B154)&lt;&gt;LEN(SUBSTITUTE(B154,"*","")),LEN(B154)&lt;&gt;LEN(SUBSTITUTE(B154,"?","")),LEN(B154)&lt;&gt;LEN(SUBSTITUTE(B154,"~","")),LEN(B154)&lt;&gt;LEN(SUBSTITUTE(B154,"=","")),LEN(B154)&lt;&gt;LEN(SUBSTITUTE(B154,"&lt;","")),LEN(B154)&lt;&gt;LEN(SUBSTITUTE(B154,"&gt;","")))),"ID: texto que empiece por A–Z, hasta 64 caracteres; sin *, ?, ~, =, &lt; ni &gt;. Ejemplo: T-001.",IF(COUNTIFS('Trades'!$A$9:$A$208,B154)&lt;&gt;1,"El ID debe corresponder a una sola fila de Trades",IF(NOT(ISNUMBER(C154)),"Introduzca una fecha y hora de cierre válidas",IF(OR(C154&lt;1,C154&gt;2958465),"Introduzca una fecha y hora de cierre válidas",IF(NOT(ISNUMBER(D154)),"Indique una cantidad cerrada positiva",IF(OR(D154&lt;=0,D154&gt;1000000,ROUND(D154,8)&lt;&gt;D154),"Indique una cantidad cerrada positiva",IF(NOT(ISNUMBER(INDEX('Trades'!$D$9:$D$208,MATCH(B154,'Trades'!$A$9:$A$208,0)))),"Introduzca una fecha y hora de apertura válidas",IF(C154&lt;INDEX('Trades'!$D$9:$D$208,MATCH(B154,'Trades'!$A$9:$A$208,0)),"El cierre precede a la apertura",IF(AND(E154&lt;&gt;"",OR(NOT(ISNUMBER(E154)),E154&lt;=0)),"Indique un precio positivo o deje la celda vacía",IF(AND(F154&lt;&gt;"",NOT(ISNUMBER(F154))),"El P&amp;L bruto debe ser numérico o estar vacío",IF(AND(ISNUMBER(F154),OR(ABS(F154)&gt;1000000000,ROUND(F154,2)&lt;&gt;F154)),"Importes: hasta 2 decimales; valor absoluto de entrada ≤ 1.000.000.000.",""))))))))))))))))</x:f>
      </x:c>
      <x:c r="I154" s="29" t="str">
        <x:f>IF(ISNUMBER(D154),ROUND(D154,8),"")</x:f>
      </x:c>
      <x:c r="J154" s="29" t="n">
        <x:f>IF(ISNUMBER(F154),1,0)</x:f>
        <x:v>0</x:v>
      </x:c>
      <x:c r="K154" s="29" t="n">
        <x:f>IF(COUNTA(A154:F154)=0,0,1)</x:f>
        <x:v>0</x:v>
      </x:c>
    </x:row>
    <x:row r="155" ht="36" customHeight="1">
      <x:c r="A155" s="34"/>
      <x:c r="B155" s="34"/>
      <x:c r="C155" s="35"/>
      <x:c r="D155" s="36"/>
      <x:c r="E155" s="36"/>
      <x:c r="F155" s="37"/>
      <x:c r="G155" s="38" t="n">
        <x:f>IF(K155=0,0,IF(H155="",1,-1))</x:f>
        <x:v>0</x:v>
      </x:c>
      <x:c r="H155" s="33" t="str">
        <x:f>IF(K155=0,"",IF(A155="","Introduzca el ID de salida",IF(IF(IFERROR(OR(CODE(UPPER(LEFT(A155,1)))&lt;65,CODE(UPPER(LEFT(A155,1)))&gt;90),TRUE),TRUE,OR(NOT(ISTEXT(A155)),LEN(A155)&gt;64,LEN(A155)&lt;&gt;LEN(SUBSTITUTE(A155,"*","")),LEN(A155)&lt;&gt;LEN(SUBSTITUTE(A155,"?","")),LEN(A155)&lt;&gt;LEN(SUBSTITUTE(A155,"~","")),LEN(A155)&lt;&gt;LEN(SUBSTITUTE(A155,"=","")),LEN(A155)&lt;&gt;LEN(SUBSTITUTE(A155,"&lt;","")),LEN(A155)&lt;&gt;LEN(SUBSTITUTE(A155,"&gt;","")))),"ID: texto que empiece por A–Z, hasta 64 caracteres; sin *, ?, ~, =, &lt; ni &gt;. Ejemplo: T-001.",IF(COUNTIFS('Exits'!$A$9:$A$608,A155)&lt;&gt;1,"ID de salida duplicado",IF(B155="","Introduzca el ID de la operación principal",IF(IF(IFERROR(OR(CODE(UPPER(LEFT(B155,1)))&lt;65,CODE(UPPER(LEFT(B155,1)))&gt;90),TRUE),TRUE,OR(NOT(ISTEXT(B155)),LEN(B155)&gt;64,LEN(B155)&lt;&gt;LEN(SUBSTITUTE(B155,"*","")),LEN(B155)&lt;&gt;LEN(SUBSTITUTE(B155,"?","")),LEN(B155)&lt;&gt;LEN(SUBSTITUTE(B155,"~","")),LEN(B155)&lt;&gt;LEN(SUBSTITUTE(B155,"=","")),LEN(B155)&lt;&gt;LEN(SUBSTITUTE(B155,"&lt;","")),LEN(B155)&lt;&gt;LEN(SUBSTITUTE(B155,"&gt;","")))),"ID: texto que empiece por A–Z, hasta 64 caracteres; sin *, ?, ~, =, &lt; ni &gt;. Ejemplo: T-001.",IF(COUNTIFS('Trades'!$A$9:$A$208,B155)&lt;&gt;1,"El ID debe corresponder a una sola fila de Trades",IF(NOT(ISNUMBER(C155)),"Introduzca una fecha y hora de cierre válidas",IF(OR(C155&lt;1,C155&gt;2958465),"Introduzca una fecha y hora de cierre válidas",IF(NOT(ISNUMBER(D155)),"Indique una cantidad cerrada positiva",IF(OR(D155&lt;=0,D155&gt;1000000,ROUND(D155,8)&lt;&gt;D155),"Indique una cantidad cerrada positiva",IF(NOT(ISNUMBER(INDEX('Trades'!$D$9:$D$208,MATCH(B155,'Trades'!$A$9:$A$208,0)))),"Introduzca una fecha y hora de apertura válidas",IF(C155&lt;INDEX('Trades'!$D$9:$D$208,MATCH(B155,'Trades'!$A$9:$A$208,0)),"El cierre precede a la apertura",IF(AND(E155&lt;&gt;"",OR(NOT(ISNUMBER(E155)),E155&lt;=0)),"Indique un precio positivo o deje la celda vacía",IF(AND(F155&lt;&gt;"",NOT(ISNUMBER(F155))),"El P&amp;L bruto debe ser numérico o estar vacío",IF(AND(ISNUMBER(F155),OR(ABS(F155)&gt;1000000000,ROUND(F155,2)&lt;&gt;F155)),"Importes: hasta 2 decimales; valor absoluto de entrada ≤ 1.000.000.000.",""))))))))))))))))</x:f>
      </x:c>
      <x:c r="I155" s="29" t="str">
        <x:f>IF(ISNUMBER(D155),ROUND(D155,8),"")</x:f>
      </x:c>
      <x:c r="J155" s="29" t="n">
        <x:f>IF(ISNUMBER(F155),1,0)</x:f>
        <x:v>0</x:v>
      </x:c>
      <x:c r="K155" s="29" t="n">
        <x:f>IF(COUNTA(A155:F155)=0,0,1)</x:f>
        <x:v>0</x:v>
      </x:c>
    </x:row>
    <x:row r="156" ht="36" customHeight="1">
      <x:c r="A156" s="34"/>
      <x:c r="B156" s="34"/>
      <x:c r="C156" s="35"/>
      <x:c r="D156" s="36"/>
      <x:c r="E156" s="36"/>
      <x:c r="F156" s="37"/>
      <x:c r="G156" s="38" t="n">
        <x:f>IF(K156=0,0,IF(H156="",1,-1))</x:f>
        <x:v>0</x:v>
      </x:c>
      <x:c r="H156" s="33" t="str">
        <x:f>IF(K156=0,"",IF(A156="","Introduzca el ID de salida",IF(IF(IFERROR(OR(CODE(UPPER(LEFT(A156,1)))&lt;65,CODE(UPPER(LEFT(A156,1)))&gt;90),TRUE),TRUE,OR(NOT(ISTEXT(A156)),LEN(A156)&gt;64,LEN(A156)&lt;&gt;LEN(SUBSTITUTE(A156,"*","")),LEN(A156)&lt;&gt;LEN(SUBSTITUTE(A156,"?","")),LEN(A156)&lt;&gt;LEN(SUBSTITUTE(A156,"~","")),LEN(A156)&lt;&gt;LEN(SUBSTITUTE(A156,"=","")),LEN(A156)&lt;&gt;LEN(SUBSTITUTE(A156,"&lt;","")),LEN(A156)&lt;&gt;LEN(SUBSTITUTE(A156,"&gt;","")))),"ID: texto que empiece por A–Z, hasta 64 caracteres; sin *, ?, ~, =, &lt; ni &gt;. Ejemplo: T-001.",IF(COUNTIFS('Exits'!$A$9:$A$608,A156)&lt;&gt;1,"ID de salida duplicado",IF(B156="","Introduzca el ID de la operación principal",IF(IF(IFERROR(OR(CODE(UPPER(LEFT(B156,1)))&lt;65,CODE(UPPER(LEFT(B156,1)))&gt;90),TRUE),TRUE,OR(NOT(ISTEXT(B156)),LEN(B156)&gt;64,LEN(B156)&lt;&gt;LEN(SUBSTITUTE(B156,"*","")),LEN(B156)&lt;&gt;LEN(SUBSTITUTE(B156,"?","")),LEN(B156)&lt;&gt;LEN(SUBSTITUTE(B156,"~","")),LEN(B156)&lt;&gt;LEN(SUBSTITUTE(B156,"=","")),LEN(B156)&lt;&gt;LEN(SUBSTITUTE(B156,"&lt;","")),LEN(B156)&lt;&gt;LEN(SUBSTITUTE(B156,"&gt;","")))),"ID: texto que empiece por A–Z, hasta 64 caracteres; sin *, ?, ~, =, &lt; ni &gt;. Ejemplo: T-001.",IF(COUNTIFS('Trades'!$A$9:$A$208,B156)&lt;&gt;1,"El ID debe corresponder a una sola fila de Trades",IF(NOT(ISNUMBER(C156)),"Introduzca una fecha y hora de cierre válidas",IF(OR(C156&lt;1,C156&gt;2958465),"Introduzca una fecha y hora de cierre válidas",IF(NOT(ISNUMBER(D156)),"Indique una cantidad cerrada positiva",IF(OR(D156&lt;=0,D156&gt;1000000,ROUND(D156,8)&lt;&gt;D156),"Indique una cantidad cerrada positiva",IF(NOT(ISNUMBER(INDEX('Trades'!$D$9:$D$208,MATCH(B156,'Trades'!$A$9:$A$208,0)))),"Introduzca una fecha y hora de apertura válidas",IF(C156&lt;INDEX('Trades'!$D$9:$D$208,MATCH(B156,'Trades'!$A$9:$A$208,0)),"El cierre precede a la apertura",IF(AND(E156&lt;&gt;"",OR(NOT(ISNUMBER(E156)),E156&lt;=0)),"Indique un precio positivo o deje la celda vacía",IF(AND(F156&lt;&gt;"",NOT(ISNUMBER(F156))),"El P&amp;L bruto debe ser numérico o estar vacío",IF(AND(ISNUMBER(F156),OR(ABS(F156)&gt;1000000000,ROUND(F156,2)&lt;&gt;F156)),"Importes: hasta 2 decimales; valor absoluto de entrada ≤ 1.000.000.000.",""))))))))))))))))</x:f>
      </x:c>
      <x:c r="I156" s="29" t="str">
        <x:f>IF(ISNUMBER(D156),ROUND(D156,8),"")</x:f>
      </x:c>
      <x:c r="J156" s="29" t="n">
        <x:f>IF(ISNUMBER(F156),1,0)</x:f>
        <x:v>0</x:v>
      </x:c>
      <x:c r="K156" s="29" t="n">
        <x:f>IF(COUNTA(A156:F156)=0,0,1)</x:f>
        <x:v>0</x:v>
      </x:c>
    </x:row>
    <x:row r="157" ht="36" customHeight="1">
      <x:c r="A157" s="34"/>
      <x:c r="B157" s="34"/>
      <x:c r="C157" s="35"/>
      <x:c r="D157" s="36"/>
      <x:c r="E157" s="36"/>
      <x:c r="F157" s="37"/>
      <x:c r="G157" s="38" t="n">
        <x:f>IF(K157=0,0,IF(H157="",1,-1))</x:f>
        <x:v>0</x:v>
      </x:c>
      <x:c r="H157" s="33" t="str">
        <x:f>IF(K157=0,"",IF(A157="","Introduzca el ID de salida",IF(IF(IFERROR(OR(CODE(UPPER(LEFT(A157,1)))&lt;65,CODE(UPPER(LEFT(A157,1)))&gt;90),TRUE),TRUE,OR(NOT(ISTEXT(A157)),LEN(A157)&gt;64,LEN(A157)&lt;&gt;LEN(SUBSTITUTE(A157,"*","")),LEN(A157)&lt;&gt;LEN(SUBSTITUTE(A157,"?","")),LEN(A157)&lt;&gt;LEN(SUBSTITUTE(A157,"~","")),LEN(A157)&lt;&gt;LEN(SUBSTITUTE(A157,"=","")),LEN(A157)&lt;&gt;LEN(SUBSTITUTE(A157,"&lt;","")),LEN(A157)&lt;&gt;LEN(SUBSTITUTE(A157,"&gt;","")))),"ID: texto que empiece por A–Z, hasta 64 caracteres; sin *, ?, ~, =, &lt; ni &gt;. Ejemplo: T-001.",IF(COUNTIFS('Exits'!$A$9:$A$608,A157)&lt;&gt;1,"ID de salida duplicado",IF(B157="","Introduzca el ID de la operación principal",IF(IF(IFERROR(OR(CODE(UPPER(LEFT(B157,1)))&lt;65,CODE(UPPER(LEFT(B157,1)))&gt;90),TRUE),TRUE,OR(NOT(ISTEXT(B157)),LEN(B157)&gt;64,LEN(B157)&lt;&gt;LEN(SUBSTITUTE(B157,"*","")),LEN(B157)&lt;&gt;LEN(SUBSTITUTE(B157,"?","")),LEN(B157)&lt;&gt;LEN(SUBSTITUTE(B157,"~","")),LEN(B157)&lt;&gt;LEN(SUBSTITUTE(B157,"=","")),LEN(B157)&lt;&gt;LEN(SUBSTITUTE(B157,"&lt;","")),LEN(B157)&lt;&gt;LEN(SUBSTITUTE(B157,"&gt;","")))),"ID: texto que empiece por A–Z, hasta 64 caracteres; sin *, ?, ~, =, &lt; ni &gt;. Ejemplo: T-001.",IF(COUNTIFS('Trades'!$A$9:$A$208,B157)&lt;&gt;1,"El ID debe corresponder a una sola fila de Trades",IF(NOT(ISNUMBER(C157)),"Introduzca una fecha y hora de cierre válidas",IF(OR(C157&lt;1,C157&gt;2958465),"Introduzca una fecha y hora de cierre válidas",IF(NOT(ISNUMBER(D157)),"Indique una cantidad cerrada positiva",IF(OR(D157&lt;=0,D157&gt;1000000,ROUND(D157,8)&lt;&gt;D157),"Indique una cantidad cerrada positiva",IF(NOT(ISNUMBER(INDEX('Trades'!$D$9:$D$208,MATCH(B157,'Trades'!$A$9:$A$208,0)))),"Introduzca una fecha y hora de apertura válidas",IF(C157&lt;INDEX('Trades'!$D$9:$D$208,MATCH(B157,'Trades'!$A$9:$A$208,0)),"El cierre precede a la apertura",IF(AND(E157&lt;&gt;"",OR(NOT(ISNUMBER(E157)),E157&lt;=0)),"Indique un precio positivo o deje la celda vacía",IF(AND(F157&lt;&gt;"",NOT(ISNUMBER(F157))),"El P&amp;L bruto debe ser numérico o estar vacío",IF(AND(ISNUMBER(F157),OR(ABS(F157)&gt;1000000000,ROUND(F157,2)&lt;&gt;F157)),"Importes: hasta 2 decimales; valor absoluto de entrada ≤ 1.000.000.000.",""))))))))))))))))</x:f>
      </x:c>
      <x:c r="I157" s="29" t="str">
        <x:f>IF(ISNUMBER(D157),ROUND(D157,8),"")</x:f>
      </x:c>
      <x:c r="J157" s="29" t="n">
        <x:f>IF(ISNUMBER(F157),1,0)</x:f>
        <x:v>0</x:v>
      </x:c>
      <x:c r="K157" s="29" t="n">
        <x:f>IF(COUNTA(A157:F157)=0,0,1)</x:f>
        <x:v>0</x:v>
      </x:c>
    </x:row>
    <x:row r="158" ht="36" customHeight="1">
      <x:c r="A158" s="34"/>
      <x:c r="B158" s="34"/>
      <x:c r="C158" s="35"/>
      <x:c r="D158" s="36"/>
      <x:c r="E158" s="36"/>
      <x:c r="F158" s="37"/>
      <x:c r="G158" s="38" t="n">
        <x:f>IF(K158=0,0,IF(H158="",1,-1))</x:f>
        <x:v>0</x:v>
      </x:c>
      <x:c r="H158" s="33" t="str">
        <x:f>IF(K158=0,"",IF(A158="","Introduzca el ID de salida",IF(IF(IFERROR(OR(CODE(UPPER(LEFT(A158,1)))&lt;65,CODE(UPPER(LEFT(A158,1)))&gt;90),TRUE),TRUE,OR(NOT(ISTEXT(A158)),LEN(A158)&gt;64,LEN(A158)&lt;&gt;LEN(SUBSTITUTE(A158,"*","")),LEN(A158)&lt;&gt;LEN(SUBSTITUTE(A158,"?","")),LEN(A158)&lt;&gt;LEN(SUBSTITUTE(A158,"~","")),LEN(A158)&lt;&gt;LEN(SUBSTITUTE(A158,"=","")),LEN(A158)&lt;&gt;LEN(SUBSTITUTE(A158,"&lt;","")),LEN(A158)&lt;&gt;LEN(SUBSTITUTE(A158,"&gt;","")))),"ID: texto que empiece por A–Z, hasta 64 caracteres; sin *, ?, ~, =, &lt; ni &gt;. Ejemplo: T-001.",IF(COUNTIFS('Exits'!$A$9:$A$608,A158)&lt;&gt;1,"ID de salida duplicado",IF(B158="","Introduzca el ID de la operación principal",IF(IF(IFERROR(OR(CODE(UPPER(LEFT(B158,1)))&lt;65,CODE(UPPER(LEFT(B158,1)))&gt;90),TRUE),TRUE,OR(NOT(ISTEXT(B158)),LEN(B158)&gt;64,LEN(B158)&lt;&gt;LEN(SUBSTITUTE(B158,"*","")),LEN(B158)&lt;&gt;LEN(SUBSTITUTE(B158,"?","")),LEN(B158)&lt;&gt;LEN(SUBSTITUTE(B158,"~","")),LEN(B158)&lt;&gt;LEN(SUBSTITUTE(B158,"=","")),LEN(B158)&lt;&gt;LEN(SUBSTITUTE(B158,"&lt;","")),LEN(B158)&lt;&gt;LEN(SUBSTITUTE(B158,"&gt;","")))),"ID: texto que empiece por A–Z, hasta 64 caracteres; sin *, ?, ~, =, &lt; ni &gt;. Ejemplo: T-001.",IF(COUNTIFS('Trades'!$A$9:$A$208,B158)&lt;&gt;1,"El ID debe corresponder a una sola fila de Trades",IF(NOT(ISNUMBER(C158)),"Introduzca una fecha y hora de cierre válidas",IF(OR(C158&lt;1,C158&gt;2958465),"Introduzca una fecha y hora de cierre válidas",IF(NOT(ISNUMBER(D158)),"Indique una cantidad cerrada positiva",IF(OR(D158&lt;=0,D158&gt;1000000,ROUND(D158,8)&lt;&gt;D158),"Indique una cantidad cerrada positiva",IF(NOT(ISNUMBER(INDEX('Trades'!$D$9:$D$208,MATCH(B158,'Trades'!$A$9:$A$208,0)))),"Introduzca una fecha y hora de apertura válidas",IF(C158&lt;INDEX('Trades'!$D$9:$D$208,MATCH(B158,'Trades'!$A$9:$A$208,0)),"El cierre precede a la apertura",IF(AND(E158&lt;&gt;"",OR(NOT(ISNUMBER(E158)),E158&lt;=0)),"Indique un precio positivo o deje la celda vacía",IF(AND(F158&lt;&gt;"",NOT(ISNUMBER(F158))),"El P&amp;L bruto debe ser numérico o estar vacío",IF(AND(ISNUMBER(F158),OR(ABS(F158)&gt;1000000000,ROUND(F158,2)&lt;&gt;F158)),"Importes: hasta 2 decimales; valor absoluto de entrada ≤ 1.000.000.000.",""))))))))))))))))</x:f>
      </x:c>
      <x:c r="I158" s="29" t="str">
        <x:f>IF(ISNUMBER(D158),ROUND(D158,8),"")</x:f>
      </x:c>
      <x:c r="J158" s="29" t="n">
        <x:f>IF(ISNUMBER(F158),1,0)</x:f>
        <x:v>0</x:v>
      </x:c>
      <x:c r="K158" s="29" t="n">
        <x:f>IF(COUNTA(A158:F158)=0,0,1)</x:f>
        <x:v>0</x:v>
      </x:c>
    </x:row>
    <x:row r="159" ht="36" customHeight="1">
      <x:c r="A159" s="34"/>
      <x:c r="B159" s="34"/>
      <x:c r="C159" s="35"/>
      <x:c r="D159" s="36"/>
      <x:c r="E159" s="36"/>
      <x:c r="F159" s="37"/>
      <x:c r="G159" s="38" t="n">
        <x:f>IF(K159=0,0,IF(H159="",1,-1))</x:f>
        <x:v>0</x:v>
      </x:c>
      <x:c r="H159" s="33" t="str">
        <x:f>IF(K159=0,"",IF(A159="","Introduzca el ID de salida",IF(IF(IFERROR(OR(CODE(UPPER(LEFT(A159,1)))&lt;65,CODE(UPPER(LEFT(A159,1)))&gt;90),TRUE),TRUE,OR(NOT(ISTEXT(A159)),LEN(A159)&gt;64,LEN(A159)&lt;&gt;LEN(SUBSTITUTE(A159,"*","")),LEN(A159)&lt;&gt;LEN(SUBSTITUTE(A159,"?","")),LEN(A159)&lt;&gt;LEN(SUBSTITUTE(A159,"~","")),LEN(A159)&lt;&gt;LEN(SUBSTITUTE(A159,"=","")),LEN(A159)&lt;&gt;LEN(SUBSTITUTE(A159,"&lt;","")),LEN(A159)&lt;&gt;LEN(SUBSTITUTE(A159,"&gt;","")))),"ID: texto que empiece por A–Z, hasta 64 caracteres; sin *, ?, ~, =, &lt; ni &gt;. Ejemplo: T-001.",IF(COUNTIFS('Exits'!$A$9:$A$608,A159)&lt;&gt;1,"ID de salida duplicado",IF(B159="","Introduzca el ID de la operación principal",IF(IF(IFERROR(OR(CODE(UPPER(LEFT(B159,1)))&lt;65,CODE(UPPER(LEFT(B159,1)))&gt;90),TRUE),TRUE,OR(NOT(ISTEXT(B159)),LEN(B159)&gt;64,LEN(B159)&lt;&gt;LEN(SUBSTITUTE(B159,"*","")),LEN(B159)&lt;&gt;LEN(SUBSTITUTE(B159,"?","")),LEN(B159)&lt;&gt;LEN(SUBSTITUTE(B159,"~","")),LEN(B159)&lt;&gt;LEN(SUBSTITUTE(B159,"=","")),LEN(B159)&lt;&gt;LEN(SUBSTITUTE(B159,"&lt;","")),LEN(B159)&lt;&gt;LEN(SUBSTITUTE(B159,"&gt;","")))),"ID: texto que empiece por A–Z, hasta 64 caracteres; sin *, ?, ~, =, &lt; ni &gt;. Ejemplo: T-001.",IF(COUNTIFS('Trades'!$A$9:$A$208,B159)&lt;&gt;1,"El ID debe corresponder a una sola fila de Trades",IF(NOT(ISNUMBER(C159)),"Introduzca una fecha y hora de cierre válidas",IF(OR(C159&lt;1,C159&gt;2958465),"Introduzca una fecha y hora de cierre válidas",IF(NOT(ISNUMBER(D159)),"Indique una cantidad cerrada positiva",IF(OR(D159&lt;=0,D159&gt;1000000,ROUND(D159,8)&lt;&gt;D159),"Indique una cantidad cerrada positiva",IF(NOT(ISNUMBER(INDEX('Trades'!$D$9:$D$208,MATCH(B159,'Trades'!$A$9:$A$208,0)))),"Introduzca una fecha y hora de apertura válidas",IF(C159&lt;INDEX('Trades'!$D$9:$D$208,MATCH(B159,'Trades'!$A$9:$A$208,0)),"El cierre precede a la apertura",IF(AND(E159&lt;&gt;"",OR(NOT(ISNUMBER(E159)),E159&lt;=0)),"Indique un precio positivo o deje la celda vacía",IF(AND(F159&lt;&gt;"",NOT(ISNUMBER(F159))),"El P&amp;L bruto debe ser numérico o estar vacío",IF(AND(ISNUMBER(F159),OR(ABS(F159)&gt;1000000000,ROUND(F159,2)&lt;&gt;F159)),"Importes: hasta 2 decimales; valor absoluto de entrada ≤ 1.000.000.000.",""))))))))))))))))</x:f>
      </x:c>
      <x:c r="I159" s="29" t="str">
        <x:f>IF(ISNUMBER(D159),ROUND(D159,8),"")</x:f>
      </x:c>
      <x:c r="J159" s="29" t="n">
        <x:f>IF(ISNUMBER(F159),1,0)</x:f>
        <x:v>0</x:v>
      </x:c>
      <x:c r="K159" s="29" t="n">
        <x:f>IF(COUNTA(A159:F159)=0,0,1)</x:f>
        <x:v>0</x:v>
      </x:c>
    </x:row>
    <x:row r="160" ht="36" customHeight="1">
      <x:c r="A160" s="34"/>
      <x:c r="B160" s="34"/>
      <x:c r="C160" s="35"/>
      <x:c r="D160" s="36"/>
      <x:c r="E160" s="36"/>
      <x:c r="F160" s="37"/>
      <x:c r="G160" s="38" t="n">
        <x:f>IF(K160=0,0,IF(H160="",1,-1))</x:f>
        <x:v>0</x:v>
      </x:c>
      <x:c r="H160" s="33" t="str">
        <x:f>IF(K160=0,"",IF(A160="","Introduzca el ID de salida",IF(IF(IFERROR(OR(CODE(UPPER(LEFT(A160,1)))&lt;65,CODE(UPPER(LEFT(A160,1)))&gt;90),TRUE),TRUE,OR(NOT(ISTEXT(A160)),LEN(A160)&gt;64,LEN(A160)&lt;&gt;LEN(SUBSTITUTE(A160,"*","")),LEN(A160)&lt;&gt;LEN(SUBSTITUTE(A160,"?","")),LEN(A160)&lt;&gt;LEN(SUBSTITUTE(A160,"~","")),LEN(A160)&lt;&gt;LEN(SUBSTITUTE(A160,"=","")),LEN(A160)&lt;&gt;LEN(SUBSTITUTE(A160,"&lt;","")),LEN(A160)&lt;&gt;LEN(SUBSTITUTE(A160,"&gt;","")))),"ID: texto que empiece por A–Z, hasta 64 caracteres; sin *, ?, ~, =, &lt; ni &gt;. Ejemplo: T-001.",IF(COUNTIFS('Exits'!$A$9:$A$608,A160)&lt;&gt;1,"ID de salida duplicado",IF(B160="","Introduzca el ID de la operación principal",IF(IF(IFERROR(OR(CODE(UPPER(LEFT(B160,1)))&lt;65,CODE(UPPER(LEFT(B160,1)))&gt;90),TRUE),TRUE,OR(NOT(ISTEXT(B160)),LEN(B160)&gt;64,LEN(B160)&lt;&gt;LEN(SUBSTITUTE(B160,"*","")),LEN(B160)&lt;&gt;LEN(SUBSTITUTE(B160,"?","")),LEN(B160)&lt;&gt;LEN(SUBSTITUTE(B160,"~","")),LEN(B160)&lt;&gt;LEN(SUBSTITUTE(B160,"=","")),LEN(B160)&lt;&gt;LEN(SUBSTITUTE(B160,"&lt;","")),LEN(B160)&lt;&gt;LEN(SUBSTITUTE(B160,"&gt;","")))),"ID: texto que empiece por A–Z, hasta 64 caracteres; sin *, ?, ~, =, &lt; ni &gt;. Ejemplo: T-001.",IF(COUNTIFS('Trades'!$A$9:$A$208,B160)&lt;&gt;1,"El ID debe corresponder a una sola fila de Trades",IF(NOT(ISNUMBER(C160)),"Introduzca una fecha y hora de cierre válidas",IF(OR(C160&lt;1,C160&gt;2958465),"Introduzca una fecha y hora de cierre válidas",IF(NOT(ISNUMBER(D160)),"Indique una cantidad cerrada positiva",IF(OR(D160&lt;=0,D160&gt;1000000,ROUND(D160,8)&lt;&gt;D160),"Indique una cantidad cerrada positiva",IF(NOT(ISNUMBER(INDEX('Trades'!$D$9:$D$208,MATCH(B160,'Trades'!$A$9:$A$208,0)))),"Introduzca una fecha y hora de apertura válidas",IF(C160&lt;INDEX('Trades'!$D$9:$D$208,MATCH(B160,'Trades'!$A$9:$A$208,0)),"El cierre precede a la apertura",IF(AND(E160&lt;&gt;"",OR(NOT(ISNUMBER(E160)),E160&lt;=0)),"Indique un precio positivo o deje la celda vacía",IF(AND(F160&lt;&gt;"",NOT(ISNUMBER(F160))),"El P&amp;L bruto debe ser numérico o estar vacío",IF(AND(ISNUMBER(F160),OR(ABS(F160)&gt;1000000000,ROUND(F160,2)&lt;&gt;F160)),"Importes: hasta 2 decimales; valor absoluto de entrada ≤ 1.000.000.000.",""))))))))))))))))</x:f>
      </x:c>
      <x:c r="I160" s="29" t="str">
        <x:f>IF(ISNUMBER(D160),ROUND(D160,8),"")</x:f>
      </x:c>
      <x:c r="J160" s="29" t="n">
        <x:f>IF(ISNUMBER(F160),1,0)</x:f>
        <x:v>0</x:v>
      </x:c>
      <x:c r="K160" s="29" t="n">
        <x:f>IF(COUNTA(A160:F160)=0,0,1)</x:f>
        <x:v>0</x:v>
      </x:c>
    </x:row>
    <x:row r="161" ht="36" customHeight="1">
      <x:c r="A161" s="34"/>
      <x:c r="B161" s="34"/>
      <x:c r="C161" s="35"/>
      <x:c r="D161" s="36"/>
      <x:c r="E161" s="36"/>
      <x:c r="F161" s="37"/>
      <x:c r="G161" s="38" t="n">
        <x:f>IF(K161=0,0,IF(H161="",1,-1))</x:f>
        <x:v>0</x:v>
      </x:c>
      <x:c r="H161" s="33" t="str">
        <x:f>IF(K161=0,"",IF(A161="","Introduzca el ID de salida",IF(IF(IFERROR(OR(CODE(UPPER(LEFT(A161,1)))&lt;65,CODE(UPPER(LEFT(A161,1)))&gt;90),TRUE),TRUE,OR(NOT(ISTEXT(A161)),LEN(A161)&gt;64,LEN(A161)&lt;&gt;LEN(SUBSTITUTE(A161,"*","")),LEN(A161)&lt;&gt;LEN(SUBSTITUTE(A161,"?","")),LEN(A161)&lt;&gt;LEN(SUBSTITUTE(A161,"~","")),LEN(A161)&lt;&gt;LEN(SUBSTITUTE(A161,"=","")),LEN(A161)&lt;&gt;LEN(SUBSTITUTE(A161,"&lt;","")),LEN(A161)&lt;&gt;LEN(SUBSTITUTE(A161,"&gt;","")))),"ID: texto que empiece por A–Z, hasta 64 caracteres; sin *, ?, ~, =, &lt; ni &gt;. Ejemplo: T-001.",IF(COUNTIFS('Exits'!$A$9:$A$608,A161)&lt;&gt;1,"ID de salida duplicado",IF(B161="","Introduzca el ID de la operación principal",IF(IF(IFERROR(OR(CODE(UPPER(LEFT(B161,1)))&lt;65,CODE(UPPER(LEFT(B161,1)))&gt;90),TRUE),TRUE,OR(NOT(ISTEXT(B161)),LEN(B161)&gt;64,LEN(B161)&lt;&gt;LEN(SUBSTITUTE(B161,"*","")),LEN(B161)&lt;&gt;LEN(SUBSTITUTE(B161,"?","")),LEN(B161)&lt;&gt;LEN(SUBSTITUTE(B161,"~","")),LEN(B161)&lt;&gt;LEN(SUBSTITUTE(B161,"=","")),LEN(B161)&lt;&gt;LEN(SUBSTITUTE(B161,"&lt;","")),LEN(B161)&lt;&gt;LEN(SUBSTITUTE(B161,"&gt;","")))),"ID: texto que empiece por A–Z, hasta 64 caracteres; sin *, ?, ~, =, &lt; ni &gt;. Ejemplo: T-001.",IF(COUNTIFS('Trades'!$A$9:$A$208,B161)&lt;&gt;1,"El ID debe corresponder a una sola fila de Trades",IF(NOT(ISNUMBER(C161)),"Introduzca una fecha y hora de cierre válidas",IF(OR(C161&lt;1,C161&gt;2958465),"Introduzca una fecha y hora de cierre válidas",IF(NOT(ISNUMBER(D161)),"Indique una cantidad cerrada positiva",IF(OR(D161&lt;=0,D161&gt;1000000,ROUND(D161,8)&lt;&gt;D161),"Indique una cantidad cerrada positiva",IF(NOT(ISNUMBER(INDEX('Trades'!$D$9:$D$208,MATCH(B161,'Trades'!$A$9:$A$208,0)))),"Introduzca una fecha y hora de apertura válidas",IF(C161&lt;INDEX('Trades'!$D$9:$D$208,MATCH(B161,'Trades'!$A$9:$A$208,0)),"El cierre precede a la apertura",IF(AND(E161&lt;&gt;"",OR(NOT(ISNUMBER(E161)),E161&lt;=0)),"Indique un precio positivo o deje la celda vacía",IF(AND(F161&lt;&gt;"",NOT(ISNUMBER(F161))),"El P&amp;L bruto debe ser numérico o estar vacío",IF(AND(ISNUMBER(F161),OR(ABS(F161)&gt;1000000000,ROUND(F161,2)&lt;&gt;F161)),"Importes: hasta 2 decimales; valor absoluto de entrada ≤ 1.000.000.000.",""))))))))))))))))</x:f>
      </x:c>
      <x:c r="I161" s="29" t="str">
        <x:f>IF(ISNUMBER(D161),ROUND(D161,8),"")</x:f>
      </x:c>
      <x:c r="J161" s="29" t="n">
        <x:f>IF(ISNUMBER(F161),1,0)</x:f>
        <x:v>0</x:v>
      </x:c>
      <x:c r="K161" s="29" t="n">
        <x:f>IF(COUNTA(A161:F161)=0,0,1)</x:f>
        <x:v>0</x:v>
      </x:c>
    </x:row>
    <x:row r="162" ht="36" customHeight="1">
      <x:c r="A162" s="34"/>
      <x:c r="B162" s="34"/>
      <x:c r="C162" s="35"/>
      <x:c r="D162" s="36"/>
      <x:c r="E162" s="36"/>
      <x:c r="F162" s="37"/>
      <x:c r="G162" s="38" t="n">
        <x:f>IF(K162=0,0,IF(H162="",1,-1))</x:f>
        <x:v>0</x:v>
      </x:c>
      <x:c r="H162" s="33" t="str">
        <x:f>IF(K162=0,"",IF(A162="","Introduzca el ID de salida",IF(IF(IFERROR(OR(CODE(UPPER(LEFT(A162,1)))&lt;65,CODE(UPPER(LEFT(A162,1)))&gt;90),TRUE),TRUE,OR(NOT(ISTEXT(A162)),LEN(A162)&gt;64,LEN(A162)&lt;&gt;LEN(SUBSTITUTE(A162,"*","")),LEN(A162)&lt;&gt;LEN(SUBSTITUTE(A162,"?","")),LEN(A162)&lt;&gt;LEN(SUBSTITUTE(A162,"~","")),LEN(A162)&lt;&gt;LEN(SUBSTITUTE(A162,"=","")),LEN(A162)&lt;&gt;LEN(SUBSTITUTE(A162,"&lt;","")),LEN(A162)&lt;&gt;LEN(SUBSTITUTE(A162,"&gt;","")))),"ID: texto que empiece por A–Z, hasta 64 caracteres; sin *, ?, ~, =, &lt; ni &gt;. Ejemplo: T-001.",IF(COUNTIFS('Exits'!$A$9:$A$608,A162)&lt;&gt;1,"ID de salida duplicado",IF(B162="","Introduzca el ID de la operación principal",IF(IF(IFERROR(OR(CODE(UPPER(LEFT(B162,1)))&lt;65,CODE(UPPER(LEFT(B162,1)))&gt;90),TRUE),TRUE,OR(NOT(ISTEXT(B162)),LEN(B162)&gt;64,LEN(B162)&lt;&gt;LEN(SUBSTITUTE(B162,"*","")),LEN(B162)&lt;&gt;LEN(SUBSTITUTE(B162,"?","")),LEN(B162)&lt;&gt;LEN(SUBSTITUTE(B162,"~","")),LEN(B162)&lt;&gt;LEN(SUBSTITUTE(B162,"=","")),LEN(B162)&lt;&gt;LEN(SUBSTITUTE(B162,"&lt;","")),LEN(B162)&lt;&gt;LEN(SUBSTITUTE(B162,"&gt;","")))),"ID: texto que empiece por A–Z, hasta 64 caracteres; sin *, ?, ~, =, &lt; ni &gt;. Ejemplo: T-001.",IF(COUNTIFS('Trades'!$A$9:$A$208,B162)&lt;&gt;1,"El ID debe corresponder a una sola fila de Trades",IF(NOT(ISNUMBER(C162)),"Introduzca una fecha y hora de cierre válidas",IF(OR(C162&lt;1,C162&gt;2958465),"Introduzca una fecha y hora de cierre válidas",IF(NOT(ISNUMBER(D162)),"Indique una cantidad cerrada positiva",IF(OR(D162&lt;=0,D162&gt;1000000,ROUND(D162,8)&lt;&gt;D162),"Indique una cantidad cerrada positiva",IF(NOT(ISNUMBER(INDEX('Trades'!$D$9:$D$208,MATCH(B162,'Trades'!$A$9:$A$208,0)))),"Introduzca una fecha y hora de apertura válidas",IF(C162&lt;INDEX('Trades'!$D$9:$D$208,MATCH(B162,'Trades'!$A$9:$A$208,0)),"El cierre precede a la apertura",IF(AND(E162&lt;&gt;"",OR(NOT(ISNUMBER(E162)),E162&lt;=0)),"Indique un precio positivo o deje la celda vacía",IF(AND(F162&lt;&gt;"",NOT(ISNUMBER(F162))),"El P&amp;L bruto debe ser numérico o estar vacío",IF(AND(ISNUMBER(F162),OR(ABS(F162)&gt;1000000000,ROUND(F162,2)&lt;&gt;F162)),"Importes: hasta 2 decimales; valor absoluto de entrada ≤ 1.000.000.000.",""))))))))))))))))</x:f>
      </x:c>
      <x:c r="I162" s="29" t="str">
        <x:f>IF(ISNUMBER(D162),ROUND(D162,8),"")</x:f>
      </x:c>
      <x:c r="J162" s="29" t="n">
        <x:f>IF(ISNUMBER(F162),1,0)</x:f>
        <x:v>0</x:v>
      </x:c>
      <x:c r="K162" s="29" t="n">
        <x:f>IF(COUNTA(A162:F162)=0,0,1)</x:f>
        <x:v>0</x:v>
      </x:c>
    </x:row>
    <x:row r="163" ht="36" customHeight="1">
      <x:c r="A163" s="34"/>
      <x:c r="B163" s="34"/>
      <x:c r="C163" s="35"/>
      <x:c r="D163" s="36"/>
      <x:c r="E163" s="36"/>
      <x:c r="F163" s="37"/>
      <x:c r="G163" s="38" t="n">
        <x:f>IF(K163=0,0,IF(H163="",1,-1))</x:f>
        <x:v>0</x:v>
      </x:c>
      <x:c r="H163" s="33" t="str">
        <x:f>IF(K163=0,"",IF(A163="","Introduzca el ID de salida",IF(IF(IFERROR(OR(CODE(UPPER(LEFT(A163,1)))&lt;65,CODE(UPPER(LEFT(A163,1)))&gt;90),TRUE),TRUE,OR(NOT(ISTEXT(A163)),LEN(A163)&gt;64,LEN(A163)&lt;&gt;LEN(SUBSTITUTE(A163,"*","")),LEN(A163)&lt;&gt;LEN(SUBSTITUTE(A163,"?","")),LEN(A163)&lt;&gt;LEN(SUBSTITUTE(A163,"~","")),LEN(A163)&lt;&gt;LEN(SUBSTITUTE(A163,"=","")),LEN(A163)&lt;&gt;LEN(SUBSTITUTE(A163,"&lt;","")),LEN(A163)&lt;&gt;LEN(SUBSTITUTE(A163,"&gt;","")))),"ID: texto que empiece por A–Z, hasta 64 caracteres; sin *, ?, ~, =, &lt; ni &gt;. Ejemplo: T-001.",IF(COUNTIFS('Exits'!$A$9:$A$608,A163)&lt;&gt;1,"ID de salida duplicado",IF(B163="","Introduzca el ID de la operación principal",IF(IF(IFERROR(OR(CODE(UPPER(LEFT(B163,1)))&lt;65,CODE(UPPER(LEFT(B163,1)))&gt;90),TRUE),TRUE,OR(NOT(ISTEXT(B163)),LEN(B163)&gt;64,LEN(B163)&lt;&gt;LEN(SUBSTITUTE(B163,"*","")),LEN(B163)&lt;&gt;LEN(SUBSTITUTE(B163,"?","")),LEN(B163)&lt;&gt;LEN(SUBSTITUTE(B163,"~","")),LEN(B163)&lt;&gt;LEN(SUBSTITUTE(B163,"=","")),LEN(B163)&lt;&gt;LEN(SUBSTITUTE(B163,"&lt;","")),LEN(B163)&lt;&gt;LEN(SUBSTITUTE(B163,"&gt;","")))),"ID: texto que empiece por A–Z, hasta 64 caracteres; sin *, ?, ~, =, &lt; ni &gt;. Ejemplo: T-001.",IF(COUNTIFS('Trades'!$A$9:$A$208,B163)&lt;&gt;1,"El ID debe corresponder a una sola fila de Trades",IF(NOT(ISNUMBER(C163)),"Introduzca una fecha y hora de cierre válidas",IF(OR(C163&lt;1,C163&gt;2958465),"Introduzca una fecha y hora de cierre válidas",IF(NOT(ISNUMBER(D163)),"Indique una cantidad cerrada positiva",IF(OR(D163&lt;=0,D163&gt;1000000,ROUND(D163,8)&lt;&gt;D163),"Indique una cantidad cerrada positiva",IF(NOT(ISNUMBER(INDEX('Trades'!$D$9:$D$208,MATCH(B163,'Trades'!$A$9:$A$208,0)))),"Introduzca una fecha y hora de apertura válidas",IF(C163&lt;INDEX('Trades'!$D$9:$D$208,MATCH(B163,'Trades'!$A$9:$A$208,0)),"El cierre precede a la apertura",IF(AND(E163&lt;&gt;"",OR(NOT(ISNUMBER(E163)),E163&lt;=0)),"Indique un precio positivo o deje la celda vacía",IF(AND(F163&lt;&gt;"",NOT(ISNUMBER(F163))),"El P&amp;L bruto debe ser numérico o estar vacío",IF(AND(ISNUMBER(F163),OR(ABS(F163)&gt;1000000000,ROUND(F163,2)&lt;&gt;F163)),"Importes: hasta 2 decimales; valor absoluto de entrada ≤ 1.000.000.000.",""))))))))))))))))</x:f>
      </x:c>
      <x:c r="I163" s="29" t="str">
        <x:f>IF(ISNUMBER(D163),ROUND(D163,8),"")</x:f>
      </x:c>
      <x:c r="J163" s="29" t="n">
        <x:f>IF(ISNUMBER(F163),1,0)</x:f>
        <x:v>0</x:v>
      </x:c>
      <x:c r="K163" s="29" t="n">
        <x:f>IF(COUNTA(A163:F163)=0,0,1)</x:f>
        <x:v>0</x:v>
      </x:c>
    </x:row>
    <x:row r="164" ht="36" customHeight="1">
      <x:c r="A164" s="34"/>
      <x:c r="B164" s="34"/>
      <x:c r="C164" s="35"/>
      <x:c r="D164" s="36"/>
      <x:c r="E164" s="36"/>
      <x:c r="F164" s="37"/>
      <x:c r="G164" s="38" t="n">
        <x:f>IF(K164=0,0,IF(H164="",1,-1))</x:f>
        <x:v>0</x:v>
      </x:c>
      <x:c r="H164" s="33" t="str">
        <x:f>IF(K164=0,"",IF(A164="","Introduzca el ID de salida",IF(IF(IFERROR(OR(CODE(UPPER(LEFT(A164,1)))&lt;65,CODE(UPPER(LEFT(A164,1)))&gt;90),TRUE),TRUE,OR(NOT(ISTEXT(A164)),LEN(A164)&gt;64,LEN(A164)&lt;&gt;LEN(SUBSTITUTE(A164,"*","")),LEN(A164)&lt;&gt;LEN(SUBSTITUTE(A164,"?","")),LEN(A164)&lt;&gt;LEN(SUBSTITUTE(A164,"~","")),LEN(A164)&lt;&gt;LEN(SUBSTITUTE(A164,"=","")),LEN(A164)&lt;&gt;LEN(SUBSTITUTE(A164,"&lt;","")),LEN(A164)&lt;&gt;LEN(SUBSTITUTE(A164,"&gt;","")))),"ID: texto que empiece por A–Z, hasta 64 caracteres; sin *, ?, ~, =, &lt; ni &gt;. Ejemplo: T-001.",IF(COUNTIFS('Exits'!$A$9:$A$608,A164)&lt;&gt;1,"ID de salida duplicado",IF(B164="","Introduzca el ID de la operación principal",IF(IF(IFERROR(OR(CODE(UPPER(LEFT(B164,1)))&lt;65,CODE(UPPER(LEFT(B164,1)))&gt;90),TRUE),TRUE,OR(NOT(ISTEXT(B164)),LEN(B164)&gt;64,LEN(B164)&lt;&gt;LEN(SUBSTITUTE(B164,"*","")),LEN(B164)&lt;&gt;LEN(SUBSTITUTE(B164,"?","")),LEN(B164)&lt;&gt;LEN(SUBSTITUTE(B164,"~","")),LEN(B164)&lt;&gt;LEN(SUBSTITUTE(B164,"=","")),LEN(B164)&lt;&gt;LEN(SUBSTITUTE(B164,"&lt;","")),LEN(B164)&lt;&gt;LEN(SUBSTITUTE(B164,"&gt;","")))),"ID: texto que empiece por A–Z, hasta 64 caracteres; sin *, ?, ~, =, &lt; ni &gt;. Ejemplo: T-001.",IF(COUNTIFS('Trades'!$A$9:$A$208,B164)&lt;&gt;1,"El ID debe corresponder a una sola fila de Trades",IF(NOT(ISNUMBER(C164)),"Introduzca una fecha y hora de cierre válidas",IF(OR(C164&lt;1,C164&gt;2958465),"Introduzca una fecha y hora de cierre válidas",IF(NOT(ISNUMBER(D164)),"Indique una cantidad cerrada positiva",IF(OR(D164&lt;=0,D164&gt;1000000,ROUND(D164,8)&lt;&gt;D164),"Indique una cantidad cerrada positiva",IF(NOT(ISNUMBER(INDEX('Trades'!$D$9:$D$208,MATCH(B164,'Trades'!$A$9:$A$208,0)))),"Introduzca una fecha y hora de apertura válidas",IF(C164&lt;INDEX('Trades'!$D$9:$D$208,MATCH(B164,'Trades'!$A$9:$A$208,0)),"El cierre precede a la apertura",IF(AND(E164&lt;&gt;"",OR(NOT(ISNUMBER(E164)),E164&lt;=0)),"Indique un precio positivo o deje la celda vacía",IF(AND(F164&lt;&gt;"",NOT(ISNUMBER(F164))),"El P&amp;L bruto debe ser numérico o estar vacío",IF(AND(ISNUMBER(F164),OR(ABS(F164)&gt;1000000000,ROUND(F164,2)&lt;&gt;F164)),"Importes: hasta 2 decimales; valor absoluto de entrada ≤ 1.000.000.000.",""))))))))))))))))</x:f>
      </x:c>
      <x:c r="I164" s="29" t="str">
        <x:f>IF(ISNUMBER(D164),ROUND(D164,8),"")</x:f>
      </x:c>
      <x:c r="J164" s="29" t="n">
        <x:f>IF(ISNUMBER(F164),1,0)</x:f>
        <x:v>0</x:v>
      </x:c>
      <x:c r="K164" s="29" t="n">
        <x:f>IF(COUNTA(A164:F164)=0,0,1)</x:f>
        <x:v>0</x:v>
      </x:c>
    </x:row>
    <x:row r="165" ht="36" customHeight="1">
      <x:c r="A165" s="34"/>
      <x:c r="B165" s="34"/>
      <x:c r="C165" s="35"/>
      <x:c r="D165" s="36"/>
      <x:c r="E165" s="36"/>
      <x:c r="F165" s="37"/>
      <x:c r="G165" s="38" t="n">
        <x:f>IF(K165=0,0,IF(H165="",1,-1))</x:f>
        <x:v>0</x:v>
      </x:c>
      <x:c r="H165" s="33" t="str">
        <x:f>IF(K165=0,"",IF(A165="","Introduzca el ID de salida",IF(IF(IFERROR(OR(CODE(UPPER(LEFT(A165,1)))&lt;65,CODE(UPPER(LEFT(A165,1)))&gt;90),TRUE),TRUE,OR(NOT(ISTEXT(A165)),LEN(A165)&gt;64,LEN(A165)&lt;&gt;LEN(SUBSTITUTE(A165,"*","")),LEN(A165)&lt;&gt;LEN(SUBSTITUTE(A165,"?","")),LEN(A165)&lt;&gt;LEN(SUBSTITUTE(A165,"~","")),LEN(A165)&lt;&gt;LEN(SUBSTITUTE(A165,"=","")),LEN(A165)&lt;&gt;LEN(SUBSTITUTE(A165,"&lt;","")),LEN(A165)&lt;&gt;LEN(SUBSTITUTE(A165,"&gt;","")))),"ID: texto que empiece por A–Z, hasta 64 caracteres; sin *, ?, ~, =, &lt; ni &gt;. Ejemplo: T-001.",IF(COUNTIFS('Exits'!$A$9:$A$608,A165)&lt;&gt;1,"ID de salida duplicado",IF(B165="","Introduzca el ID de la operación principal",IF(IF(IFERROR(OR(CODE(UPPER(LEFT(B165,1)))&lt;65,CODE(UPPER(LEFT(B165,1)))&gt;90),TRUE),TRUE,OR(NOT(ISTEXT(B165)),LEN(B165)&gt;64,LEN(B165)&lt;&gt;LEN(SUBSTITUTE(B165,"*","")),LEN(B165)&lt;&gt;LEN(SUBSTITUTE(B165,"?","")),LEN(B165)&lt;&gt;LEN(SUBSTITUTE(B165,"~","")),LEN(B165)&lt;&gt;LEN(SUBSTITUTE(B165,"=","")),LEN(B165)&lt;&gt;LEN(SUBSTITUTE(B165,"&lt;","")),LEN(B165)&lt;&gt;LEN(SUBSTITUTE(B165,"&gt;","")))),"ID: texto que empiece por A–Z, hasta 64 caracteres; sin *, ?, ~, =, &lt; ni &gt;. Ejemplo: T-001.",IF(COUNTIFS('Trades'!$A$9:$A$208,B165)&lt;&gt;1,"El ID debe corresponder a una sola fila de Trades",IF(NOT(ISNUMBER(C165)),"Introduzca una fecha y hora de cierre válidas",IF(OR(C165&lt;1,C165&gt;2958465),"Introduzca una fecha y hora de cierre válidas",IF(NOT(ISNUMBER(D165)),"Indique una cantidad cerrada positiva",IF(OR(D165&lt;=0,D165&gt;1000000,ROUND(D165,8)&lt;&gt;D165),"Indique una cantidad cerrada positiva",IF(NOT(ISNUMBER(INDEX('Trades'!$D$9:$D$208,MATCH(B165,'Trades'!$A$9:$A$208,0)))),"Introduzca una fecha y hora de apertura válidas",IF(C165&lt;INDEX('Trades'!$D$9:$D$208,MATCH(B165,'Trades'!$A$9:$A$208,0)),"El cierre precede a la apertura",IF(AND(E165&lt;&gt;"",OR(NOT(ISNUMBER(E165)),E165&lt;=0)),"Indique un precio positivo o deje la celda vacía",IF(AND(F165&lt;&gt;"",NOT(ISNUMBER(F165))),"El P&amp;L bruto debe ser numérico o estar vacío",IF(AND(ISNUMBER(F165),OR(ABS(F165)&gt;1000000000,ROUND(F165,2)&lt;&gt;F165)),"Importes: hasta 2 decimales; valor absoluto de entrada ≤ 1.000.000.000.",""))))))))))))))))</x:f>
      </x:c>
      <x:c r="I165" s="29" t="str">
        <x:f>IF(ISNUMBER(D165),ROUND(D165,8),"")</x:f>
      </x:c>
      <x:c r="J165" s="29" t="n">
        <x:f>IF(ISNUMBER(F165),1,0)</x:f>
        <x:v>0</x:v>
      </x:c>
      <x:c r="K165" s="29" t="n">
        <x:f>IF(COUNTA(A165:F165)=0,0,1)</x:f>
        <x:v>0</x:v>
      </x:c>
    </x:row>
    <x:row r="166" ht="36" customHeight="1">
      <x:c r="A166" s="34"/>
      <x:c r="B166" s="34"/>
      <x:c r="C166" s="35"/>
      <x:c r="D166" s="36"/>
      <x:c r="E166" s="36"/>
      <x:c r="F166" s="37"/>
      <x:c r="G166" s="38" t="n">
        <x:f>IF(K166=0,0,IF(H166="",1,-1))</x:f>
        <x:v>0</x:v>
      </x:c>
      <x:c r="H166" s="33" t="str">
        <x:f>IF(K166=0,"",IF(A166="","Introduzca el ID de salida",IF(IF(IFERROR(OR(CODE(UPPER(LEFT(A166,1)))&lt;65,CODE(UPPER(LEFT(A166,1)))&gt;90),TRUE),TRUE,OR(NOT(ISTEXT(A166)),LEN(A166)&gt;64,LEN(A166)&lt;&gt;LEN(SUBSTITUTE(A166,"*","")),LEN(A166)&lt;&gt;LEN(SUBSTITUTE(A166,"?","")),LEN(A166)&lt;&gt;LEN(SUBSTITUTE(A166,"~","")),LEN(A166)&lt;&gt;LEN(SUBSTITUTE(A166,"=","")),LEN(A166)&lt;&gt;LEN(SUBSTITUTE(A166,"&lt;","")),LEN(A166)&lt;&gt;LEN(SUBSTITUTE(A166,"&gt;","")))),"ID: texto que empiece por A–Z, hasta 64 caracteres; sin *, ?, ~, =, &lt; ni &gt;. Ejemplo: T-001.",IF(COUNTIFS('Exits'!$A$9:$A$608,A166)&lt;&gt;1,"ID de salida duplicado",IF(B166="","Introduzca el ID de la operación principal",IF(IF(IFERROR(OR(CODE(UPPER(LEFT(B166,1)))&lt;65,CODE(UPPER(LEFT(B166,1)))&gt;90),TRUE),TRUE,OR(NOT(ISTEXT(B166)),LEN(B166)&gt;64,LEN(B166)&lt;&gt;LEN(SUBSTITUTE(B166,"*","")),LEN(B166)&lt;&gt;LEN(SUBSTITUTE(B166,"?","")),LEN(B166)&lt;&gt;LEN(SUBSTITUTE(B166,"~","")),LEN(B166)&lt;&gt;LEN(SUBSTITUTE(B166,"=","")),LEN(B166)&lt;&gt;LEN(SUBSTITUTE(B166,"&lt;","")),LEN(B166)&lt;&gt;LEN(SUBSTITUTE(B166,"&gt;","")))),"ID: texto que empiece por A–Z, hasta 64 caracteres; sin *, ?, ~, =, &lt; ni &gt;. Ejemplo: T-001.",IF(COUNTIFS('Trades'!$A$9:$A$208,B166)&lt;&gt;1,"El ID debe corresponder a una sola fila de Trades",IF(NOT(ISNUMBER(C166)),"Introduzca una fecha y hora de cierre válidas",IF(OR(C166&lt;1,C166&gt;2958465),"Introduzca una fecha y hora de cierre válidas",IF(NOT(ISNUMBER(D166)),"Indique una cantidad cerrada positiva",IF(OR(D166&lt;=0,D166&gt;1000000,ROUND(D166,8)&lt;&gt;D166),"Indique una cantidad cerrada positiva",IF(NOT(ISNUMBER(INDEX('Trades'!$D$9:$D$208,MATCH(B166,'Trades'!$A$9:$A$208,0)))),"Introduzca una fecha y hora de apertura válidas",IF(C166&lt;INDEX('Trades'!$D$9:$D$208,MATCH(B166,'Trades'!$A$9:$A$208,0)),"El cierre precede a la apertura",IF(AND(E166&lt;&gt;"",OR(NOT(ISNUMBER(E166)),E166&lt;=0)),"Indique un precio positivo o deje la celda vacía",IF(AND(F166&lt;&gt;"",NOT(ISNUMBER(F166))),"El P&amp;L bruto debe ser numérico o estar vacío",IF(AND(ISNUMBER(F166),OR(ABS(F166)&gt;1000000000,ROUND(F166,2)&lt;&gt;F166)),"Importes: hasta 2 decimales; valor absoluto de entrada ≤ 1.000.000.000.",""))))))))))))))))</x:f>
      </x:c>
      <x:c r="I166" s="29" t="str">
        <x:f>IF(ISNUMBER(D166),ROUND(D166,8),"")</x:f>
      </x:c>
      <x:c r="J166" s="29" t="n">
        <x:f>IF(ISNUMBER(F166),1,0)</x:f>
        <x:v>0</x:v>
      </x:c>
      <x:c r="K166" s="29" t="n">
        <x:f>IF(COUNTA(A166:F166)=0,0,1)</x:f>
        <x:v>0</x:v>
      </x:c>
    </x:row>
    <x:row r="167" ht="36" customHeight="1">
      <x:c r="A167" s="34"/>
      <x:c r="B167" s="34"/>
      <x:c r="C167" s="35"/>
      <x:c r="D167" s="36"/>
      <x:c r="E167" s="36"/>
      <x:c r="F167" s="37"/>
      <x:c r="G167" s="38" t="n">
        <x:f>IF(K167=0,0,IF(H167="",1,-1))</x:f>
        <x:v>0</x:v>
      </x:c>
      <x:c r="H167" s="33" t="str">
        <x:f>IF(K167=0,"",IF(A167="","Introduzca el ID de salida",IF(IF(IFERROR(OR(CODE(UPPER(LEFT(A167,1)))&lt;65,CODE(UPPER(LEFT(A167,1)))&gt;90),TRUE),TRUE,OR(NOT(ISTEXT(A167)),LEN(A167)&gt;64,LEN(A167)&lt;&gt;LEN(SUBSTITUTE(A167,"*","")),LEN(A167)&lt;&gt;LEN(SUBSTITUTE(A167,"?","")),LEN(A167)&lt;&gt;LEN(SUBSTITUTE(A167,"~","")),LEN(A167)&lt;&gt;LEN(SUBSTITUTE(A167,"=","")),LEN(A167)&lt;&gt;LEN(SUBSTITUTE(A167,"&lt;","")),LEN(A167)&lt;&gt;LEN(SUBSTITUTE(A167,"&gt;","")))),"ID: texto que empiece por A–Z, hasta 64 caracteres; sin *, ?, ~, =, &lt; ni &gt;. Ejemplo: T-001.",IF(COUNTIFS('Exits'!$A$9:$A$608,A167)&lt;&gt;1,"ID de salida duplicado",IF(B167="","Introduzca el ID de la operación principal",IF(IF(IFERROR(OR(CODE(UPPER(LEFT(B167,1)))&lt;65,CODE(UPPER(LEFT(B167,1)))&gt;90),TRUE),TRUE,OR(NOT(ISTEXT(B167)),LEN(B167)&gt;64,LEN(B167)&lt;&gt;LEN(SUBSTITUTE(B167,"*","")),LEN(B167)&lt;&gt;LEN(SUBSTITUTE(B167,"?","")),LEN(B167)&lt;&gt;LEN(SUBSTITUTE(B167,"~","")),LEN(B167)&lt;&gt;LEN(SUBSTITUTE(B167,"=","")),LEN(B167)&lt;&gt;LEN(SUBSTITUTE(B167,"&lt;","")),LEN(B167)&lt;&gt;LEN(SUBSTITUTE(B167,"&gt;","")))),"ID: texto que empiece por A–Z, hasta 64 caracteres; sin *, ?, ~, =, &lt; ni &gt;. Ejemplo: T-001.",IF(COUNTIFS('Trades'!$A$9:$A$208,B167)&lt;&gt;1,"El ID debe corresponder a una sola fila de Trades",IF(NOT(ISNUMBER(C167)),"Introduzca una fecha y hora de cierre válidas",IF(OR(C167&lt;1,C167&gt;2958465),"Introduzca una fecha y hora de cierre válidas",IF(NOT(ISNUMBER(D167)),"Indique una cantidad cerrada positiva",IF(OR(D167&lt;=0,D167&gt;1000000,ROUND(D167,8)&lt;&gt;D167),"Indique una cantidad cerrada positiva",IF(NOT(ISNUMBER(INDEX('Trades'!$D$9:$D$208,MATCH(B167,'Trades'!$A$9:$A$208,0)))),"Introduzca una fecha y hora de apertura válidas",IF(C167&lt;INDEX('Trades'!$D$9:$D$208,MATCH(B167,'Trades'!$A$9:$A$208,0)),"El cierre precede a la apertura",IF(AND(E167&lt;&gt;"",OR(NOT(ISNUMBER(E167)),E167&lt;=0)),"Indique un precio positivo o deje la celda vacía",IF(AND(F167&lt;&gt;"",NOT(ISNUMBER(F167))),"El P&amp;L bruto debe ser numérico o estar vacío",IF(AND(ISNUMBER(F167),OR(ABS(F167)&gt;1000000000,ROUND(F167,2)&lt;&gt;F167)),"Importes: hasta 2 decimales; valor absoluto de entrada ≤ 1.000.000.000.",""))))))))))))))))</x:f>
      </x:c>
      <x:c r="I167" s="29" t="str">
        <x:f>IF(ISNUMBER(D167),ROUND(D167,8),"")</x:f>
      </x:c>
      <x:c r="J167" s="29" t="n">
        <x:f>IF(ISNUMBER(F167),1,0)</x:f>
        <x:v>0</x:v>
      </x:c>
      <x:c r="K167" s="29" t="n">
        <x:f>IF(COUNTA(A167:F167)=0,0,1)</x:f>
        <x:v>0</x:v>
      </x:c>
    </x:row>
    <x:row r="168" ht="36" customHeight="1">
      <x:c r="A168" s="34"/>
      <x:c r="B168" s="34"/>
      <x:c r="C168" s="35"/>
      <x:c r="D168" s="36"/>
      <x:c r="E168" s="36"/>
      <x:c r="F168" s="37"/>
      <x:c r="G168" s="38" t="n">
        <x:f>IF(K168=0,0,IF(H168="",1,-1))</x:f>
        <x:v>0</x:v>
      </x:c>
      <x:c r="H168" s="33" t="str">
        <x:f>IF(K168=0,"",IF(A168="","Introduzca el ID de salida",IF(IF(IFERROR(OR(CODE(UPPER(LEFT(A168,1)))&lt;65,CODE(UPPER(LEFT(A168,1)))&gt;90),TRUE),TRUE,OR(NOT(ISTEXT(A168)),LEN(A168)&gt;64,LEN(A168)&lt;&gt;LEN(SUBSTITUTE(A168,"*","")),LEN(A168)&lt;&gt;LEN(SUBSTITUTE(A168,"?","")),LEN(A168)&lt;&gt;LEN(SUBSTITUTE(A168,"~","")),LEN(A168)&lt;&gt;LEN(SUBSTITUTE(A168,"=","")),LEN(A168)&lt;&gt;LEN(SUBSTITUTE(A168,"&lt;","")),LEN(A168)&lt;&gt;LEN(SUBSTITUTE(A168,"&gt;","")))),"ID: texto que empiece por A–Z, hasta 64 caracteres; sin *, ?, ~, =, &lt; ni &gt;. Ejemplo: T-001.",IF(COUNTIFS('Exits'!$A$9:$A$608,A168)&lt;&gt;1,"ID de salida duplicado",IF(B168="","Introduzca el ID de la operación principal",IF(IF(IFERROR(OR(CODE(UPPER(LEFT(B168,1)))&lt;65,CODE(UPPER(LEFT(B168,1)))&gt;90),TRUE),TRUE,OR(NOT(ISTEXT(B168)),LEN(B168)&gt;64,LEN(B168)&lt;&gt;LEN(SUBSTITUTE(B168,"*","")),LEN(B168)&lt;&gt;LEN(SUBSTITUTE(B168,"?","")),LEN(B168)&lt;&gt;LEN(SUBSTITUTE(B168,"~","")),LEN(B168)&lt;&gt;LEN(SUBSTITUTE(B168,"=","")),LEN(B168)&lt;&gt;LEN(SUBSTITUTE(B168,"&lt;","")),LEN(B168)&lt;&gt;LEN(SUBSTITUTE(B168,"&gt;","")))),"ID: texto que empiece por A–Z, hasta 64 caracteres; sin *, ?, ~, =, &lt; ni &gt;. Ejemplo: T-001.",IF(COUNTIFS('Trades'!$A$9:$A$208,B168)&lt;&gt;1,"El ID debe corresponder a una sola fila de Trades",IF(NOT(ISNUMBER(C168)),"Introduzca una fecha y hora de cierre válidas",IF(OR(C168&lt;1,C168&gt;2958465),"Introduzca una fecha y hora de cierre válidas",IF(NOT(ISNUMBER(D168)),"Indique una cantidad cerrada positiva",IF(OR(D168&lt;=0,D168&gt;1000000,ROUND(D168,8)&lt;&gt;D168),"Indique una cantidad cerrada positiva",IF(NOT(ISNUMBER(INDEX('Trades'!$D$9:$D$208,MATCH(B168,'Trades'!$A$9:$A$208,0)))),"Introduzca una fecha y hora de apertura válidas",IF(C168&lt;INDEX('Trades'!$D$9:$D$208,MATCH(B168,'Trades'!$A$9:$A$208,0)),"El cierre precede a la apertura",IF(AND(E168&lt;&gt;"",OR(NOT(ISNUMBER(E168)),E168&lt;=0)),"Indique un precio positivo o deje la celda vacía",IF(AND(F168&lt;&gt;"",NOT(ISNUMBER(F168))),"El P&amp;L bruto debe ser numérico o estar vacío",IF(AND(ISNUMBER(F168),OR(ABS(F168)&gt;1000000000,ROUND(F168,2)&lt;&gt;F168)),"Importes: hasta 2 decimales; valor absoluto de entrada ≤ 1.000.000.000.",""))))))))))))))))</x:f>
      </x:c>
      <x:c r="I168" s="29" t="str">
        <x:f>IF(ISNUMBER(D168),ROUND(D168,8),"")</x:f>
      </x:c>
      <x:c r="J168" s="29" t="n">
        <x:f>IF(ISNUMBER(F168),1,0)</x:f>
        <x:v>0</x:v>
      </x:c>
      <x:c r="K168" s="29" t="n">
        <x:f>IF(COUNTA(A168:F168)=0,0,1)</x:f>
        <x:v>0</x:v>
      </x:c>
    </x:row>
    <x:row r="169" ht="36" customHeight="1">
      <x:c r="A169" s="34"/>
      <x:c r="B169" s="34"/>
      <x:c r="C169" s="35"/>
      <x:c r="D169" s="36"/>
      <x:c r="E169" s="36"/>
      <x:c r="F169" s="37"/>
      <x:c r="G169" s="38" t="n">
        <x:f>IF(K169=0,0,IF(H169="",1,-1))</x:f>
        <x:v>0</x:v>
      </x:c>
      <x:c r="H169" s="33" t="str">
        <x:f>IF(K169=0,"",IF(A169="","Introduzca el ID de salida",IF(IF(IFERROR(OR(CODE(UPPER(LEFT(A169,1)))&lt;65,CODE(UPPER(LEFT(A169,1)))&gt;90),TRUE),TRUE,OR(NOT(ISTEXT(A169)),LEN(A169)&gt;64,LEN(A169)&lt;&gt;LEN(SUBSTITUTE(A169,"*","")),LEN(A169)&lt;&gt;LEN(SUBSTITUTE(A169,"?","")),LEN(A169)&lt;&gt;LEN(SUBSTITUTE(A169,"~","")),LEN(A169)&lt;&gt;LEN(SUBSTITUTE(A169,"=","")),LEN(A169)&lt;&gt;LEN(SUBSTITUTE(A169,"&lt;","")),LEN(A169)&lt;&gt;LEN(SUBSTITUTE(A169,"&gt;","")))),"ID: texto que empiece por A–Z, hasta 64 caracteres; sin *, ?, ~, =, &lt; ni &gt;. Ejemplo: T-001.",IF(COUNTIFS('Exits'!$A$9:$A$608,A169)&lt;&gt;1,"ID de salida duplicado",IF(B169="","Introduzca el ID de la operación principal",IF(IF(IFERROR(OR(CODE(UPPER(LEFT(B169,1)))&lt;65,CODE(UPPER(LEFT(B169,1)))&gt;90),TRUE),TRUE,OR(NOT(ISTEXT(B169)),LEN(B169)&gt;64,LEN(B169)&lt;&gt;LEN(SUBSTITUTE(B169,"*","")),LEN(B169)&lt;&gt;LEN(SUBSTITUTE(B169,"?","")),LEN(B169)&lt;&gt;LEN(SUBSTITUTE(B169,"~","")),LEN(B169)&lt;&gt;LEN(SUBSTITUTE(B169,"=","")),LEN(B169)&lt;&gt;LEN(SUBSTITUTE(B169,"&lt;","")),LEN(B169)&lt;&gt;LEN(SUBSTITUTE(B169,"&gt;","")))),"ID: texto que empiece por A–Z, hasta 64 caracteres; sin *, ?, ~, =, &lt; ni &gt;. Ejemplo: T-001.",IF(COUNTIFS('Trades'!$A$9:$A$208,B169)&lt;&gt;1,"El ID debe corresponder a una sola fila de Trades",IF(NOT(ISNUMBER(C169)),"Introduzca una fecha y hora de cierre válidas",IF(OR(C169&lt;1,C169&gt;2958465),"Introduzca una fecha y hora de cierre válidas",IF(NOT(ISNUMBER(D169)),"Indique una cantidad cerrada positiva",IF(OR(D169&lt;=0,D169&gt;1000000,ROUND(D169,8)&lt;&gt;D169),"Indique una cantidad cerrada positiva",IF(NOT(ISNUMBER(INDEX('Trades'!$D$9:$D$208,MATCH(B169,'Trades'!$A$9:$A$208,0)))),"Introduzca una fecha y hora de apertura válidas",IF(C169&lt;INDEX('Trades'!$D$9:$D$208,MATCH(B169,'Trades'!$A$9:$A$208,0)),"El cierre precede a la apertura",IF(AND(E169&lt;&gt;"",OR(NOT(ISNUMBER(E169)),E169&lt;=0)),"Indique un precio positivo o deje la celda vacía",IF(AND(F169&lt;&gt;"",NOT(ISNUMBER(F169))),"El P&amp;L bruto debe ser numérico o estar vacío",IF(AND(ISNUMBER(F169),OR(ABS(F169)&gt;1000000000,ROUND(F169,2)&lt;&gt;F169)),"Importes: hasta 2 decimales; valor absoluto de entrada ≤ 1.000.000.000.",""))))))))))))))))</x:f>
      </x:c>
      <x:c r="I169" s="29" t="str">
        <x:f>IF(ISNUMBER(D169),ROUND(D169,8),"")</x:f>
      </x:c>
      <x:c r="J169" s="29" t="n">
        <x:f>IF(ISNUMBER(F169),1,0)</x:f>
        <x:v>0</x:v>
      </x:c>
      <x:c r="K169" s="29" t="n">
        <x:f>IF(COUNTA(A169:F169)=0,0,1)</x:f>
        <x:v>0</x:v>
      </x:c>
    </x:row>
    <x:row r="170" ht="36" customHeight="1">
      <x:c r="A170" s="34"/>
      <x:c r="B170" s="34"/>
      <x:c r="C170" s="35"/>
      <x:c r="D170" s="36"/>
      <x:c r="E170" s="36"/>
      <x:c r="F170" s="37"/>
      <x:c r="G170" s="38" t="n">
        <x:f>IF(K170=0,0,IF(H170="",1,-1))</x:f>
        <x:v>0</x:v>
      </x:c>
      <x:c r="H170" s="33" t="str">
        <x:f>IF(K170=0,"",IF(A170="","Introduzca el ID de salida",IF(IF(IFERROR(OR(CODE(UPPER(LEFT(A170,1)))&lt;65,CODE(UPPER(LEFT(A170,1)))&gt;90),TRUE),TRUE,OR(NOT(ISTEXT(A170)),LEN(A170)&gt;64,LEN(A170)&lt;&gt;LEN(SUBSTITUTE(A170,"*","")),LEN(A170)&lt;&gt;LEN(SUBSTITUTE(A170,"?","")),LEN(A170)&lt;&gt;LEN(SUBSTITUTE(A170,"~","")),LEN(A170)&lt;&gt;LEN(SUBSTITUTE(A170,"=","")),LEN(A170)&lt;&gt;LEN(SUBSTITUTE(A170,"&lt;","")),LEN(A170)&lt;&gt;LEN(SUBSTITUTE(A170,"&gt;","")))),"ID: texto que empiece por A–Z, hasta 64 caracteres; sin *, ?, ~, =, &lt; ni &gt;. Ejemplo: T-001.",IF(COUNTIFS('Exits'!$A$9:$A$608,A170)&lt;&gt;1,"ID de salida duplicado",IF(B170="","Introduzca el ID de la operación principal",IF(IF(IFERROR(OR(CODE(UPPER(LEFT(B170,1)))&lt;65,CODE(UPPER(LEFT(B170,1)))&gt;90),TRUE),TRUE,OR(NOT(ISTEXT(B170)),LEN(B170)&gt;64,LEN(B170)&lt;&gt;LEN(SUBSTITUTE(B170,"*","")),LEN(B170)&lt;&gt;LEN(SUBSTITUTE(B170,"?","")),LEN(B170)&lt;&gt;LEN(SUBSTITUTE(B170,"~","")),LEN(B170)&lt;&gt;LEN(SUBSTITUTE(B170,"=","")),LEN(B170)&lt;&gt;LEN(SUBSTITUTE(B170,"&lt;","")),LEN(B170)&lt;&gt;LEN(SUBSTITUTE(B170,"&gt;","")))),"ID: texto que empiece por A–Z, hasta 64 caracteres; sin *, ?, ~, =, &lt; ni &gt;. Ejemplo: T-001.",IF(COUNTIFS('Trades'!$A$9:$A$208,B170)&lt;&gt;1,"El ID debe corresponder a una sola fila de Trades",IF(NOT(ISNUMBER(C170)),"Introduzca una fecha y hora de cierre válidas",IF(OR(C170&lt;1,C170&gt;2958465),"Introduzca una fecha y hora de cierre válidas",IF(NOT(ISNUMBER(D170)),"Indique una cantidad cerrada positiva",IF(OR(D170&lt;=0,D170&gt;1000000,ROUND(D170,8)&lt;&gt;D170),"Indique una cantidad cerrada positiva",IF(NOT(ISNUMBER(INDEX('Trades'!$D$9:$D$208,MATCH(B170,'Trades'!$A$9:$A$208,0)))),"Introduzca una fecha y hora de apertura válidas",IF(C170&lt;INDEX('Trades'!$D$9:$D$208,MATCH(B170,'Trades'!$A$9:$A$208,0)),"El cierre precede a la apertura",IF(AND(E170&lt;&gt;"",OR(NOT(ISNUMBER(E170)),E170&lt;=0)),"Indique un precio positivo o deje la celda vacía",IF(AND(F170&lt;&gt;"",NOT(ISNUMBER(F170))),"El P&amp;L bruto debe ser numérico o estar vacío",IF(AND(ISNUMBER(F170),OR(ABS(F170)&gt;1000000000,ROUND(F170,2)&lt;&gt;F170)),"Importes: hasta 2 decimales; valor absoluto de entrada ≤ 1.000.000.000.",""))))))))))))))))</x:f>
      </x:c>
      <x:c r="I170" s="29" t="str">
        <x:f>IF(ISNUMBER(D170),ROUND(D170,8),"")</x:f>
      </x:c>
      <x:c r="J170" s="29" t="n">
        <x:f>IF(ISNUMBER(F170),1,0)</x:f>
        <x:v>0</x:v>
      </x:c>
      <x:c r="K170" s="29" t="n">
        <x:f>IF(COUNTA(A170:F170)=0,0,1)</x:f>
        <x:v>0</x:v>
      </x:c>
    </x:row>
    <x:row r="171" ht="36" customHeight="1">
      <x:c r="A171" s="34"/>
      <x:c r="B171" s="34"/>
      <x:c r="C171" s="35"/>
      <x:c r="D171" s="36"/>
      <x:c r="E171" s="36"/>
      <x:c r="F171" s="37"/>
      <x:c r="G171" s="38" t="n">
        <x:f>IF(K171=0,0,IF(H171="",1,-1))</x:f>
        <x:v>0</x:v>
      </x:c>
      <x:c r="H171" s="33" t="str">
        <x:f>IF(K171=0,"",IF(A171="","Introduzca el ID de salida",IF(IF(IFERROR(OR(CODE(UPPER(LEFT(A171,1)))&lt;65,CODE(UPPER(LEFT(A171,1)))&gt;90),TRUE),TRUE,OR(NOT(ISTEXT(A171)),LEN(A171)&gt;64,LEN(A171)&lt;&gt;LEN(SUBSTITUTE(A171,"*","")),LEN(A171)&lt;&gt;LEN(SUBSTITUTE(A171,"?","")),LEN(A171)&lt;&gt;LEN(SUBSTITUTE(A171,"~","")),LEN(A171)&lt;&gt;LEN(SUBSTITUTE(A171,"=","")),LEN(A171)&lt;&gt;LEN(SUBSTITUTE(A171,"&lt;","")),LEN(A171)&lt;&gt;LEN(SUBSTITUTE(A171,"&gt;","")))),"ID: texto que empiece por A–Z, hasta 64 caracteres; sin *, ?, ~, =, &lt; ni &gt;. Ejemplo: T-001.",IF(COUNTIFS('Exits'!$A$9:$A$608,A171)&lt;&gt;1,"ID de salida duplicado",IF(B171="","Introduzca el ID de la operación principal",IF(IF(IFERROR(OR(CODE(UPPER(LEFT(B171,1)))&lt;65,CODE(UPPER(LEFT(B171,1)))&gt;90),TRUE),TRUE,OR(NOT(ISTEXT(B171)),LEN(B171)&gt;64,LEN(B171)&lt;&gt;LEN(SUBSTITUTE(B171,"*","")),LEN(B171)&lt;&gt;LEN(SUBSTITUTE(B171,"?","")),LEN(B171)&lt;&gt;LEN(SUBSTITUTE(B171,"~","")),LEN(B171)&lt;&gt;LEN(SUBSTITUTE(B171,"=","")),LEN(B171)&lt;&gt;LEN(SUBSTITUTE(B171,"&lt;","")),LEN(B171)&lt;&gt;LEN(SUBSTITUTE(B171,"&gt;","")))),"ID: texto que empiece por A–Z, hasta 64 caracteres; sin *, ?, ~, =, &lt; ni &gt;. Ejemplo: T-001.",IF(COUNTIFS('Trades'!$A$9:$A$208,B171)&lt;&gt;1,"El ID debe corresponder a una sola fila de Trades",IF(NOT(ISNUMBER(C171)),"Introduzca una fecha y hora de cierre válidas",IF(OR(C171&lt;1,C171&gt;2958465),"Introduzca una fecha y hora de cierre válidas",IF(NOT(ISNUMBER(D171)),"Indique una cantidad cerrada positiva",IF(OR(D171&lt;=0,D171&gt;1000000,ROUND(D171,8)&lt;&gt;D171),"Indique una cantidad cerrada positiva",IF(NOT(ISNUMBER(INDEX('Trades'!$D$9:$D$208,MATCH(B171,'Trades'!$A$9:$A$208,0)))),"Introduzca una fecha y hora de apertura válidas",IF(C171&lt;INDEX('Trades'!$D$9:$D$208,MATCH(B171,'Trades'!$A$9:$A$208,0)),"El cierre precede a la apertura",IF(AND(E171&lt;&gt;"",OR(NOT(ISNUMBER(E171)),E171&lt;=0)),"Indique un precio positivo o deje la celda vacía",IF(AND(F171&lt;&gt;"",NOT(ISNUMBER(F171))),"El P&amp;L bruto debe ser numérico o estar vacío",IF(AND(ISNUMBER(F171),OR(ABS(F171)&gt;1000000000,ROUND(F171,2)&lt;&gt;F171)),"Importes: hasta 2 decimales; valor absoluto de entrada ≤ 1.000.000.000.",""))))))))))))))))</x:f>
      </x:c>
      <x:c r="I171" s="29" t="str">
        <x:f>IF(ISNUMBER(D171),ROUND(D171,8),"")</x:f>
      </x:c>
      <x:c r="J171" s="29" t="n">
        <x:f>IF(ISNUMBER(F171),1,0)</x:f>
        <x:v>0</x:v>
      </x:c>
      <x:c r="K171" s="29" t="n">
        <x:f>IF(COUNTA(A171:F171)=0,0,1)</x:f>
        <x:v>0</x:v>
      </x:c>
    </x:row>
    <x:row r="172" ht="36" customHeight="1">
      <x:c r="A172" s="34"/>
      <x:c r="B172" s="34"/>
      <x:c r="C172" s="35"/>
      <x:c r="D172" s="36"/>
      <x:c r="E172" s="36"/>
      <x:c r="F172" s="37"/>
      <x:c r="G172" s="38" t="n">
        <x:f>IF(K172=0,0,IF(H172="",1,-1))</x:f>
        <x:v>0</x:v>
      </x:c>
      <x:c r="H172" s="33" t="str">
        <x:f>IF(K172=0,"",IF(A172="","Introduzca el ID de salida",IF(IF(IFERROR(OR(CODE(UPPER(LEFT(A172,1)))&lt;65,CODE(UPPER(LEFT(A172,1)))&gt;90),TRUE),TRUE,OR(NOT(ISTEXT(A172)),LEN(A172)&gt;64,LEN(A172)&lt;&gt;LEN(SUBSTITUTE(A172,"*","")),LEN(A172)&lt;&gt;LEN(SUBSTITUTE(A172,"?","")),LEN(A172)&lt;&gt;LEN(SUBSTITUTE(A172,"~","")),LEN(A172)&lt;&gt;LEN(SUBSTITUTE(A172,"=","")),LEN(A172)&lt;&gt;LEN(SUBSTITUTE(A172,"&lt;","")),LEN(A172)&lt;&gt;LEN(SUBSTITUTE(A172,"&gt;","")))),"ID: texto que empiece por A–Z, hasta 64 caracteres; sin *, ?, ~, =, &lt; ni &gt;. Ejemplo: T-001.",IF(COUNTIFS('Exits'!$A$9:$A$608,A172)&lt;&gt;1,"ID de salida duplicado",IF(B172="","Introduzca el ID de la operación principal",IF(IF(IFERROR(OR(CODE(UPPER(LEFT(B172,1)))&lt;65,CODE(UPPER(LEFT(B172,1)))&gt;90),TRUE),TRUE,OR(NOT(ISTEXT(B172)),LEN(B172)&gt;64,LEN(B172)&lt;&gt;LEN(SUBSTITUTE(B172,"*","")),LEN(B172)&lt;&gt;LEN(SUBSTITUTE(B172,"?","")),LEN(B172)&lt;&gt;LEN(SUBSTITUTE(B172,"~","")),LEN(B172)&lt;&gt;LEN(SUBSTITUTE(B172,"=","")),LEN(B172)&lt;&gt;LEN(SUBSTITUTE(B172,"&lt;","")),LEN(B172)&lt;&gt;LEN(SUBSTITUTE(B172,"&gt;","")))),"ID: texto que empiece por A–Z, hasta 64 caracteres; sin *, ?, ~, =, &lt; ni &gt;. Ejemplo: T-001.",IF(COUNTIFS('Trades'!$A$9:$A$208,B172)&lt;&gt;1,"El ID debe corresponder a una sola fila de Trades",IF(NOT(ISNUMBER(C172)),"Introduzca una fecha y hora de cierre válidas",IF(OR(C172&lt;1,C172&gt;2958465),"Introduzca una fecha y hora de cierre válidas",IF(NOT(ISNUMBER(D172)),"Indique una cantidad cerrada positiva",IF(OR(D172&lt;=0,D172&gt;1000000,ROUND(D172,8)&lt;&gt;D172),"Indique una cantidad cerrada positiva",IF(NOT(ISNUMBER(INDEX('Trades'!$D$9:$D$208,MATCH(B172,'Trades'!$A$9:$A$208,0)))),"Introduzca una fecha y hora de apertura válidas",IF(C172&lt;INDEX('Trades'!$D$9:$D$208,MATCH(B172,'Trades'!$A$9:$A$208,0)),"El cierre precede a la apertura",IF(AND(E172&lt;&gt;"",OR(NOT(ISNUMBER(E172)),E172&lt;=0)),"Indique un precio positivo o deje la celda vacía",IF(AND(F172&lt;&gt;"",NOT(ISNUMBER(F172))),"El P&amp;L bruto debe ser numérico o estar vacío",IF(AND(ISNUMBER(F172),OR(ABS(F172)&gt;1000000000,ROUND(F172,2)&lt;&gt;F172)),"Importes: hasta 2 decimales; valor absoluto de entrada ≤ 1.000.000.000.",""))))))))))))))))</x:f>
      </x:c>
      <x:c r="I172" s="29" t="str">
        <x:f>IF(ISNUMBER(D172),ROUND(D172,8),"")</x:f>
      </x:c>
      <x:c r="J172" s="29" t="n">
        <x:f>IF(ISNUMBER(F172),1,0)</x:f>
        <x:v>0</x:v>
      </x:c>
      <x:c r="K172" s="29" t="n">
        <x:f>IF(COUNTA(A172:F172)=0,0,1)</x:f>
        <x:v>0</x:v>
      </x:c>
    </x:row>
    <x:row r="173" ht="36" customHeight="1">
      <x:c r="A173" s="34"/>
      <x:c r="B173" s="34"/>
      <x:c r="C173" s="35"/>
      <x:c r="D173" s="36"/>
      <x:c r="E173" s="36"/>
      <x:c r="F173" s="37"/>
      <x:c r="G173" s="38" t="n">
        <x:f>IF(K173=0,0,IF(H173="",1,-1))</x:f>
        <x:v>0</x:v>
      </x:c>
      <x:c r="H173" s="33" t="str">
        <x:f>IF(K173=0,"",IF(A173="","Introduzca el ID de salida",IF(IF(IFERROR(OR(CODE(UPPER(LEFT(A173,1)))&lt;65,CODE(UPPER(LEFT(A173,1)))&gt;90),TRUE),TRUE,OR(NOT(ISTEXT(A173)),LEN(A173)&gt;64,LEN(A173)&lt;&gt;LEN(SUBSTITUTE(A173,"*","")),LEN(A173)&lt;&gt;LEN(SUBSTITUTE(A173,"?","")),LEN(A173)&lt;&gt;LEN(SUBSTITUTE(A173,"~","")),LEN(A173)&lt;&gt;LEN(SUBSTITUTE(A173,"=","")),LEN(A173)&lt;&gt;LEN(SUBSTITUTE(A173,"&lt;","")),LEN(A173)&lt;&gt;LEN(SUBSTITUTE(A173,"&gt;","")))),"ID: texto que empiece por A–Z, hasta 64 caracteres; sin *, ?, ~, =, &lt; ni &gt;. Ejemplo: T-001.",IF(COUNTIFS('Exits'!$A$9:$A$608,A173)&lt;&gt;1,"ID de salida duplicado",IF(B173="","Introduzca el ID de la operación principal",IF(IF(IFERROR(OR(CODE(UPPER(LEFT(B173,1)))&lt;65,CODE(UPPER(LEFT(B173,1)))&gt;90),TRUE),TRUE,OR(NOT(ISTEXT(B173)),LEN(B173)&gt;64,LEN(B173)&lt;&gt;LEN(SUBSTITUTE(B173,"*","")),LEN(B173)&lt;&gt;LEN(SUBSTITUTE(B173,"?","")),LEN(B173)&lt;&gt;LEN(SUBSTITUTE(B173,"~","")),LEN(B173)&lt;&gt;LEN(SUBSTITUTE(B173,"=","")),LEN(B173)&lt;&gt;LEN(SUBSTITUTE(B173,"&lt;","")),LEN(B173)&lt;&gt;LEN(SUBSTITUTE(B173,"&gt;","")))),"ID: texto que empiece por A–Z, hasta 64 caracteres; sin *, ?, ~, =, &lt; ni &gt;. Ejemplo: T-001.",IF(COUNTIFS('Trades'!$A$9:$A$208,B173)&lt;&gt;1,"El ID debe corresponder a una sola fila de Trades",IF(NOT(ISNUMBER(C173)),"Introduzca una fecha y hora de cierre válidas",IF(OR(C173&lt;1,C173&gt;2958465),"Introduzca una fecha y hora de cierre válidas",IF(NOT(ISNUMBER(D173)),"Indique una cantidad cerrada positiva",IF(OR(D173&lt;=0,D173&gt;1000000,ROUND(D173,8)&lt;&gt;D173),"Indique una cantidad cerrada positiva",IF(NOT(ISNUMBER(INDEX('Trades'!$D$9:$D$208,MATCH(B173,'Trades'!$A$9:$A$208,0)))),"Introduzca una fecha y hora de apertura válidas",IF(C173&lt;INDEX('Trades'!$D$9:$D$208,MATCH(B173,'Trades'!$A$9:$A$208,0)),"El cierre precede a la apertura",IF(AND(E173&lt;&gt;"",OR(NOT(ISNUMBER(E173)),E173&lt;=0)),"Indique un precio positivo o deje la celda vacía",IF(AND(F173&lt;&gt;"",NOT(ISNUMBER(F173))),"El P&amp;L bruto debe ser numérico o estar vacío",IF(AND(ISNUMBER(F173),OR(ABS(F173)&gt;1000000000,ROUND(F173,2)&lt;&gt;F173)),"Importes: hasta 2 decimales; valor absoluto de entrada ≤ 1.000.000.000.",""))))))))))))))))</x:f>
      </x:c>
      <x:c r="I173" s="29" t="str">
        <x:f>IF(ISNUMBER(D173),ROUND(D173,8),"")</x:f>
      </x:c>
      <x:c r="J173" s="29" t="n">
        <x:f>IF(ISNUMBER(F173),1,0)</x:f>
        <x:v>0</x:v>
      </x:c>
      <x:c r="K173" s="29" t="n">
        <x:f>IF(COUNTA(A173:F173)=0,0,1)</x:f>
        <x:v>0</x:v>
      </x:c>
    </x:row>
    <x:row r="174" ht="36" customHeight="1">
      <x:c r="A174" s="34"/>
      <x:c r="B174" s="34"/>
      <x:c r="C174" s="35"/>
      <x:c r="D174" s="36"/>
      <x:c r="E174" s="36"/>
      <x:c r="F174" s="37"/>
      <x:c r="G174" s="38" t="n">
        <x:f>IF(K174=0,0,IF(H174="",1,-1))</x:f>
        <x:v>0</x:v>
      </x:c>
      <x:c r="H174" s="33" t="str">
        <x:f>IF(K174=0,"",IF(A174="","Introduzca el ID de salida",IF(IF(IFERROR(OR(CODE(UPPER(LEFT(A174,1)))&lt;65,CODE(UPPER(LEFT(A174,1)))&gt;90),TRUE),TRUE,OR(NOT(ISTEXT(A174)),LEN(A174)&gt;64,LEN(A174)&lt;&gt;LEN(SUBSTITUTE(A174,"*","")),LEN(A174)&lt;&gt;LEN(SUBSTITUTE(A174,"?","")),LEN(A174)&lt;&gt;LEN(SUBSTITUTE(A174,"~","")),LEN(A174)&lt;&gt;LEN(SUBSTITUTE(A174,"=","")),LEN(A174)&lt;&gt;LEN(SUBSTITUTE(A174,"&lt;","")),LEN(A174)&lt;&gt;LEN(SUBSTITUTE(A174,"&gt;","")))),"ID: texto que empiece por A–Z, hasta 64 caracteres; sin *, ?, ~, =, &lt; ni &gt;. Ejemplo: T-001.",IF(COUNTIFS('Exits'!$A$9:$A$608,A174)&lt;&gt;1,"ID de salida duplicado",IF(B174="","Introduzca el ID de la operación principal",IF(IF(IFERROR(OR(CODE(UPPER(LEFT(B174,1)))&lt;65,CODE(UPPER(LEFT(B174,1)))&gt;90),TRUE),TRUE,OR(NOT(ISTEXT(B174)),LEN(B174)&gt;64,LEN(B174)&lt;&gt;LEN(SUBSTITUTE(B174,"*","")),LEN(B174)&lt;&gt;LEN(SUBSTITUTE(B174,"?","")),LEN(B174)&lt;&gt;LEN(SUBSTITUTE(B174,"~","")),LEN(B174)&lt;&gt;LEN(SUBSTITUTE(B174,"=","")),LEN(B174)&lt;&gt;LEN(SUBSTITUTE(B174,"&lt;","")),LEN(B174)&lt;&gt;LEN(SUBSTITUTE(B174,"&gt;","")))),"ID: texto que empiece por A–Z, hasta 64 caracteres; sin *, ?, ~, =, &lt; ni &gt;. Ejemplo: T-001.",IF(COUNTIFS('Trades'!$A$9:$A$208,B174)&lt;&gt;1,"El ID debe corresponder a una sola fila de Trades",IF(NOT(ISNUMBER(C174)),"Introduzca una fecha y hora de cierre válidas",IF(OR(C174&lt;1,C174&gt;2958465),"Introduzca una fecha y hora de cierre válidas",IF(NOT(ISNUMBER(D174)),"Indique una cantidad cerrada positiva",IF(OR(D174&lt;=0,D174&gt;1000000,ROUND(D174,8)&lt;&gt;D174),"Indique una cantidad cerrada positiva",IF(NOT(ISNUMBER(INDEX('Trades'!$D$9:$D$208,MATCH(B174,'Trades'!$A$9:$A$208,0)))),"Introduzca una fecha y hora de apertura válidas",IF(C174&lt;INDEX('Trades'!$D$9:$D$208,MATCH(B174,'Trades'!$A$9:$A$208,0)),"El cierre precede a la apertura",IF(AND(E174&lt;&gt;"",OR(NOT(ISNUMBER(E174)),E174&lt;=0)),"Indique un precio positivo o deje la celda vacía",IF(AND(F174&lt;&gt;"",NOT(ISNUMBER(F174))),"El P&amp;L bruto debe ser numérico o estar vacío",IF(AND(ISNUMBER(F174),OR(ABS(F174)&gt;1000000000,ROUND(F174,2)&lt;&gt;F174)),"Importes: hasta 2 decimales; valor absoluto de entrada ≤ 1.000.000.000.",""))))))))))))))))</x:f>
      </x:c>
      <x:c r="I174" s="29" t="str">
        <x:f>IF(ISNUMBER(D174),ROUND(D174,8),"")</x:f>
      </x:c>
      <x:c r="J174" s="29" t="n">
        <x:f>IF(ISNUMBER(F174),1,0)</x:f>
        <x:v>0</x:v>
      </x:c>
      <x:c r="K174" s="29" t="n">
        <x:f>IF(COUNTA(A174:F174)=0,0,1)</x:f>
        <x:v>0</x:v>
      </x:c>
    </x:row>
    <x:row r="175" ht="36" customHeight="1">
      <x:c r="A175" s="34"/>
      <x:c r="B175" s="34"/>
      <x:c r="C175" s="35"/>
      <x:c r="D175" s="36"/>
      <x:c r="E175" s="36"/>
      <x:c r="F175" s="37"/>
      <x:c r="G175" s="38" t="n">
        <x:f>IF(K175=0,0,IF(H175="",1,-1))</x:f>
        <x:v>0</x:v>
      </x:c>
      <x:c r="H175" s="33" t="str">
        <x:f>IF(K175=0,"",IF(A175="","Introduzca el ID de salida",IF(IF(IFERROR(OR(CODE(UPPER(LEFT(A175,1)))&lt;65,CODE(UPPER(LEFT(A175,1)))&gt;90),TRUE),TRUE,OR(NOT(ISTEXT(A175)),LEN(A175)&gt;64,LEN(A175)&lt;&gt;LEN(SUBSTITUTE(A175,"*","")),LEN(A175)&lt;&gt;LEN(SUBSTITUTE(A175,"?","")),LEN(A175)&lt;&gt;LEN(SUBSTITUTE(A175,"~","")),LEN(A175)&lt;&gt;LEN(SUBSTITUTE(A175,"=","")),LEN(A175)&lt;&gt;LEN(SUBSTITUTE(A175,"&lt;","")),LEN(A175)&lt;&gt;LEN(SUBSTITUTE(A175,"&gt;","")))),"ID: texto que empiece por A–Z, hasta 64 caracteres; sin *, ?, ~, =, &lt; ni &gt;. Ejemplo: T-001.",IF(COUNTIFS('Exits'!$A$9:$A$608,A175)&lt;&gt;1,"ID de salida duplicado",IF(B175="","Introduzca el ID de la operación principal",IF(IF(IFERROR(OR(CODE(UPPER(LEFT(B175,1)))&lt;65,CODE(UPPER(LEFT(B175,1)))&gt;90),TRUE),TRUE,OR(NOT(ISTEXT(B175)),LEN(B175)&gt;64,LEN(B175)&lt;&gt;LEN(SUBSTITUTE(B175,"*","")),LEN(B175)&lt;&gt;LEN(SUBSTITUTE(B175,"?","")),LEN(B175)&lt;&gt;LEN(SUBSTITUTE(B175,"~","")),LEN(B175)&lt;&gt;LEN(SUBSTITUTE(B175,"=","")),LEN(B175)&lt;&gt;LEN(SUBSTITUTE(B175,"&lt;","")),LEN(B175)&lt;&gt;LEN(SUBSTITUTE(B175,"&gt;","")))),"ID: texto que empiece por A–Z, hasta 64 caracteres; sin *, ?, ~, =, &lt; ni &gt;. Ejemplo: T-001.",IF(COUNTIFS('Trades'!$A$9:$A$208,B175)&lt;&gt;1,"El ID debe corresponder a una sola fila de Trades",IF(NOT(ISNUMBER(C175)),"Introduzca una fecha y hora de cierre válidas",IF(OR(C175&lt;1,C175&gt;2958465),"Introduzca una fecha y hora de cierre válidas",IF(NOT(ISNUMBER(D175)),"Indique una cantidad cerrada positiva",IF(OR(D175&lt;=0,D175&gt;1000000,ROUND(D175,8)&lt;&gt;D175),"Indique una cantidad cerrada positiva",IF(NOT(ISNUMBER(INDEX('Trades'!$D$9:$D$208,MATCH(B175,'Trades'!$A$9:$A$208,0)))),"Introduzca una fecha y hora de apertura válidas",IF(C175&lt;INDEX('Trades'!$D$9:$D$208,MATCH(B175,'Trades'!$A$9:$A$208,0)),"El cierre precede a la apertura",IF(AND(E175&lt;&gt;"",OR(NOT(ISNUMBER(E175)),E175&lt;=0)),"Indique un precio positivo o deje la celda vacía",IF(AND(F175&lt;&gt;"",NOT(ISNUMBER(F175))),"El P&amp;L bruto debe ser numérico o estar vacío",IF(AND(ISNUMBER(F175),OR(ABS(F175)&gt;1000000000,ROUND(F175,2)&lt;&gt;F175)),"Importes: hasta 2 decimales; valor absoluto de entrada ≤ 1.000.000.000.",""))))))))))))))))</x:f>
      </x:c>
      <x:c r="I175" s="29" t="str">
        <x:f>IF(ISNUMBER(D175),ROUND(D175,8),"")</x:f>
      </x:c>
      <x:c r="J175" s="29" t="n">
        <x:f>IF(ISNUMBER(F175),1,0)</x:f>
        <x:v>0</x:v>
      </x:c>
      <x:c r="K175" s="29" t="n">
        <x:f>IF(COUNTA(A175:F175)=0,0,1)</x:f>
        <x:v>0</x:v>
      </x:c>
    </x:row>
    <x:row r="176" ht="36" customHeight="1">
      <x:c r="A176" s="34"/>
      <x:c r="B176" s="34"/>
      <x:c r="C176" s="35"/>
      <x:c r="D176" s="36"/>
      <x:c r="E176" s="36"/>
      <x:c r="F176" s="37"/>
      <x:c r="G176" s="38" t="n">
        <x:f>IF(K176=0,0,IF(H176="",1,-1))</x:f>
        <x:v>0</x:v>
      </x:c>
      <x:c r="H176" s="33" t="str">
        <x:f>IF(K176=0,"",IF(A176="","Introduzca el ID de salida",IF(IF(IFERROR(OR(CODE(UPPER(LEFT(A176,1)))&lt;65,CODE(UPPER(LEFT(A176,1)))&gt;90),TRUE),TRUE,OR(NOT(ISTEXT(A176)),LEN(A176)&gt;64,LEN(A176)&lt;&gt;LEN(SUBSTITUTE(A176,"*","")),LEN(A176)&lt;&gt;LEN(SUBSTITUTE(A176,"?","")),LEN(A176)&lt;&gt;LEN(SUBSTITUTE(A176,"~","")),LEN(A176)&lt;&gt;LEN(SUBSTITUTE(A176,"=","")),LEN(A176)&lt;&gt;LEN(SUBSTITUTE(A176,"&lt;","")),LEN(A176)&lt;&gt;LEN(SUBSTITUTE(A176,"&gt;","")))),"ID: texto que empiece por A–Z, hasta 64 caracteres; sin *, ?, ~, =, &lt; ni &gt;. Ejemplo: T-001.",IF(COUNTIFS('Exits'!$A$9:$A$608,A176)&lt;&gt;1,"ID de salida duplicado",IF(B176="","Introduzca el ID de la operación principal",IF(IF(IFERROR(OR(CODE(UPPER(LEFT(B176,1)))&lt;65,CODE(UPPER(LEFT(B176,1)))&gt;90),TRUE),TRUE,OR(NOT(ISTEXT(B176)),LEN(B176)&gt;64,LEN(B176)&lt;&gt;LEN(SUBSTITUTE(B176,"*","")),LEN(B176)&lt;&gt;LEN(SUBSTITUTE(B176,"?","")),LEN(B176)&lt;&gt;LEN(SUBSTITUTE(B176,"~","")),LEN(B176)&lt;&gt;LEN(SUBSTITUTE(B176,"=","")),LEN(B176)&lt;&gt;LEN(SUBSTITUTE(B176,"&lt;","")),LEN(B176)&lt;&gt;LEN(SUBSTITUTE(B176,"&gt;","")))),"ID: texto que empiece por A–Z, hasta 64 caracteres; sin *, ?, ~, =, &lt; ni &gt;. Ejemplo: T-001.",IF(COUNTIFS('Trades'!$A$9:$A$208,B176)&lt;&gt;1,"El ID debe corresponder a una sola fila de Trades",IF(NOT(ISNUMBER(C176)),"Introduzca una fecha y hora de cierre válidas",IF(OR(C176&lt;1,C176&gt;2958465),"Introduzca una fecha y hora de cierre válidas",IF(NOT(ISNUMBER(D176)),"Indique una cantidad cerrada positiva",IF(OR(D176&lt;=0,D176&gt;1000000,ROUND(D176,8)&lt;&gt;D176),"Indique una cantidad cerrada positiva",IF(NOT(ISNUMBER(INDEX('Trades'!$D$9:$D$208,MATCH(B176,'Trades'!$A$9:$A$208,0)))),"Introduzca una fecha y hora de apertura válidas",IF(C176&lt;INDEX('Trades'!$D$9:$D$208,MATCH(B176,'Trades'!$A$9:$A$208,0)),"El cierre precede a la apertura",IF(AND(E176&lt;&gt;"",OR(NOT(ISNUMBER(E176)),E176&lt;=0)),"Indique un precio positivo o deje la celda vacía",IF(AND(F176&lt;&gt;"",NOT(ISNUMBER(F176))),"El P&amp;L bruto debe ser numérico o estar vacío",IF(AND(ISNUMBER(F176),OR(ABS(F176)&gt;1000000000,ROUND(F176,2)&lt;&gt;F176)),"Importes: hasta 2 decimales; valor absoluto de entrada ≤ 1.000.000.000.",""))))))))))))))))</x:f>
      </x:c>
      <x:c r="I176" s="29" t="str">
        <x:f>IF(ISNUMBER(D176),ROUND(D176,8),"")</x:f>
      </x:c>
      <x:c r="J176" s="29" t="n">
        <x:f>IF(ISNUMBER(F176),1,0)</x:f>
        <x:v>0</x:v>
      </x:c>
      <x:c r="K176" s="29" t="n">
        <x:f>IF(COUNTA(A176:F176)=0,0,1)</x:f>
        <x:v>0</x:v>
      </x:c>
    </x:row>
    <x:row r="177" ht="36" customHeight="1">
      <x:c r="A177" s="34"/>
      <x:c r="B177" s="34"/>
      <x:c r="C177" s="35"/>
      <x:c r="D177" s="36"/>
      <x:c r="E177" s="36"/>
      <x:c r="F177" s="37"/>
      <x:c r="G177" s="38" t="n">
        <x:f>IF(K177=0,0,IF(H177="",1,-1))</x:f>
        <x:v>0</x:v>
      </x:c>
      <x:c r="H177" s="33" t="str">
        <x:f>IF(K177=0,"",IF(A177="","Introduzca el ID de salida",IF(IF(IFERROR(OR(CODE(UPPER(LEFT(A177,1)))&lt;65,CODE(UPPER(LEFT(A177,1)))&gt;90),TRUE),TRUE,OR(NOT(ISTEXT(A177)),LEN(A177)&gt;64,LEN(A177)&lt;&gt;LEN(SUBSTITUTE(A177,"*","")),LEN(A177)&lt;&gt;LEN(SUBSTITUTE(A177,"?","")),LEN(A177)&lt;&gt;LEN(SUBSTITUTE(A177,"~","")),LEN(A177)&lt;&gt;LEN(SUBSTITUTE(A177,"=","")),LEN(A177)&lt;&gt;LEN(SUBSTITUTE(A177,"&lt;","")),LEN(A177)&lt;&gt;LEN(SUBSTITUTE(A177,"&gt;","")))),"ID: texto que empiece por A–Z, hasta 64 caracteres; sin *, ?, ~, =, &lt; ni &gt;. Ejemplo: T-001.",IF(COUNTIFS('Exits'!$A$9:$A$608,A177)&lt;&gt;1,"ID de salida duplicado",IF(B177="","Introduzca el ID de la operación principal",IF(IF(IFERROR(OR(CODE(UPPER(LEFT(B177,1)))&lt;65,CODE(UPPER(LEFT(B177,1)))&gt;90),TRUE),TRUE,OR(NOT(ISTEXT(B177)),LEN(B177)&gt;64,LEN(B177)&lt;&gt;LEN(SUBSTITUTE(B177,"*","")),LEN(B177)&lt;&gt;LEN(SUBSTITUTE(B177,"?","")),LEN(B177)&lt;&gt;LEN(SUBSTITUTE(B177,"~","")),LEN(B177)&lt;&gt;LEN(SUBSTITUTE(B177,"=","")),LEN(B177)&lt;&gt;LEN(SUBSTITUTE(B177,"&lt;","")),LEN(B177)&lt;&gt;LEN(SUBSTITUTE(B177,"&gt;","")))),"ID: texto que empiece por A–Z, hasta 64 caracteres; sin *, ?, ~, =, &lt; ni &gt;. Ejemplo: T-001.",IF(COUNTIFS('Trades'!$A$9:$A$208,B177)&lt;&gt;1,"El ID debe corresponder a una sola fila de Trades",IF(NOT(ISNUMBER(C177)),"Introduzca una fecha y hora de cierre válidas",IF(OR(C177&lt;1,C177&gt;2958465),"Introduzca una fecha y hora de cierre válidas",IF(NOT(ISNUMBER(D177)),"Indique una cantidad cerrada positiva",IF(OR(D177&lt;=0,D177&gt;1000000,ROUND(D177,8)&lt;&gt;D177),"Indique una cantidad cerrada positiva",IF(NOT(ISNUMBER(INDEX('Trades'!$D$9:$D$208,MATCH(B177,'Trades'!$A$9:$A$208,0)))),"Introduzca una fecha y hora de apertura válidas",IF(C177&lt;INDEX('Trades'!$D$9:$D$208,MATCH(B177,'Trades'!$A$9:$A$208,0)),"El cierre precede a la apertura",IF(AND(E177&lt;&gt;"",OR(NOT(ISNUMBER(E177)),E177&lt;=0)),"Indique un precio positivo o deje la celda vacía",IF(AND(F177&lt;&gt;"",NOT(ISNUMBER(F177))),"El P&amp;L bruto debe ser numérico o estar vacío",IF(AND(ISNUMBER(F177),OR(ABS(F177)&gt;1000000000,ROUND(F177,2)&lt;&gt;F177)),"Importes: hasta 2 decimales; valor absoluto de entrada ≤ 1.000.000.000.",""))))))))))))))))</x:f>
      </x:c>
      <x:c r="I177" s="29" t="str">
        <x:f>IF(ISNUMBER(D177),ROUND(D177,8),"")</x:f>
      </x:c>
      <x:c r="J177" s="29" t="n">
        <x:f>IF(ISNUMBER(F177),1,0)</x:f>
        <x:v>0</x:v>
      </x:c>
      <x:c r="K177" s="29" t="n">
        <x:f>IF(COUNTA(A177:F177)=0,0,1)</x:f>
        <x:v>0</x:v>
      </x:c>
    </x:row>
    <x:row r="178" ht="36" customHeight="1">
      <x:c r="A178" s="34"/>
      <x:c r="B178" s="34"/>
      <x:c r="C178" s="35"/>
      <x:c r="D178" s="36"/>
      <x:c r="E178" s="36"/>
      <x:c r="F178" s="37"/>
      <x:c r="G178" s="38" t="n">
        <x:f>IF(K178=0,0,IF(H178="",1,-1))</x:f>
        <x:v>0</x:v>
      </x:c>
      <x:c r="H178" s="33" t="str">
        <x:f>IF(K178=0,"",IF(A178="","Introduzca el ID de salida",IF(IF(IFERROR(OR(CODE(UPPER(LEFT(A178,1)))&lt;65,CODE(UPPER(LEFT(A178,1)))&gt;90),TRUE),TRUE,OR(NOT(ISTEXT(A178)),LEN(A178)&gt;64,LEN(A178)&lt;&gt;LEN(SUBSTITUTE(A178,"*","")),LEN(A178)&lt;&gt;LEN(SUBSTITUTE(A178,"?","")),LEN(A178)&lt;&gt;LEN(SUBSTITUTE(A178,"~","")),LEN(A178)&lt;&gt;LEN(SUBSTITUTE(A178,"=","")),LEN(A178)&lt;&gt;LEN(SUBSTITUTE(A178,"&lt;","")),LEN(A178)&lt;&gt;LEN(SUBSTITUTE(A178,"&gt;","")))),"ID: texto que empiece por A–Z, hasta 64 caracteres; sin *, ?, ~, =, &lt; ni &gt;. Ejemplo: T-001.",IF(COUNTIFS('Exits'!$A$9:$A$608,A178)&lt;&gt;1,"ID de salida duplicado",IF(B178="","Introduzca el ID de la operación principal",IF(IF(IFERROR(OR(CODE(UPPER(LEFT(B178,1)))&lt;65,CODE(UPPER(LEFT(B178,1)))&gt;90),TRUE),TRUE,OR(NOT(ISTEXT(B178)),LEN(B178)&gt;64,LEN(B178)&lt;&gt;LEN(SUBSTITUTE(B178,"*","")),LEN(B178)&lt;&gt;LEN(SUBSTITUTE(B178,"?","")),LEN(B178)&lt;&gt;LEN(SUBSTITUTE(B178,"~","")),LEN(B178)&lt;&gt;LEN(SUBSTITUTE(B178,"=","")),LEN(B178)&lt;&gt;LEN(SUBSTITUTE(B178,"&lt;","")),LEN(B178)&lt;&gt;LEN(SUBSTITUTE(B178,"&gt;","")))),"ID: texto que empiece por A–Z, hasta 64 caracteres; sin *, ?, ~, =, &lt; ni &gt;. Ejemplo: T-001.",IF(COUNTIFS('Trades'!$A$9:$A$208,B178)&lt;&gt;1,"El ID debe corresponder a una sola fila de Trades",IF(NOT(ISNUMBER(C178)),"Introduzca una fecha y hora de cierre válidas",IF(OR(C178&lt;1,C178&gt;2958465),"Introduzca una fecha y hora de cierre válidas",IF(NOT(ISNUMBER(D178)),"Indique una cantidad cerrada positiva",IF(OR(D178&lt;=0,D178&gt;1000000,ROUND(D178,8)&lt;&gt;D178),"Indique una cantidad cerrada positiva",IF(NOT(ISNUMBER(INDEX('Trades'!$D$9:$D$208,MATCH(B178,'Trades'!$A$9:$A$208,0)))),"Introduzca una fecha y hora de apertura válidas",IF(C178&lt;INDEX('Trades'!$D$9:$D$208,MATCH(B178,'Trades'!$A$9:$A$208,0)),"El cierre precede a la apertura",IF(AND(E178&lt;&gt;"",OR(NOT(ISNUMBER(E178)),E178&lt;=0)),"Indique un precio positivo o deje la celda vacía",IF(AND(F178&lt;&gt;"",NOT(ISNUMBER(F178))),"El P&amp;L bruto debe ser numérico o estar vacío",IF(AND(ISNUMBER(F178),OR(ABS(F178)&gt;1000000000,ROUND(F178,2)&lt;&gt;F178)),"Importes: hasta 2 decimales; valor absoluto de entrada ≤ 1.000.000.000.",""))))))))))))))))</x:f>
      </x:c>
      <x:c r="I178" s="29" t="str">
        <x:f>IF(ISNUMBER(D178),ROUND(D178,8),"")</x:f>
      </x:c>
      <x:c r="J178" s="29" t="n">
        <x:f>IF(ISNUMBER(F178),1,0)</x:f>
        <x:v>0</x:v>
      </x:c>
      <x:c r="K178" s="29" t="n">
        <x:f>IF(COUNTA(A178:F178)=0,0,1)</x:f>
        <x:v>0</x:v>
      </x:c>
    </x:row>
    <x:row r="179" ht="36" customHeight="1">
      <x:c r="A179" s="34"/>
      <x:c r="B179" s="34"/>
      <x:c r="C179" s="35"/>
      <x:c r="D179" s="36"/>
      <x:c r="E179" s="36"/>
      <x:c r="F179" s="37"/>
      <x:c r="G179" s="38" t="n">
        <x:f>IF(K179=0,0,IF(H179="",1,-1))</x:f>
        <x:v>0</x:v>
      </x:c>
      <x:c r="H179" s="33" t="str">
        <x:f>IF(K179=0,"",IF(A179="","Introduzca el ID de salida",IF(IF(IFERROR(OR(CODE(UPPER(LEFT(A179,1)))&lt;65,CODE(UPPER(LEFT(A179,1)))&gt;90),TRUE),TRUE,OR(NOT(ISTEXT(A179)),LEN(A179)&gt;64,LEN(A179)&lt;&gt;LEN(SUBSTITUTE(A179,"*","")),LEN(A179)&lt;&gt;LEN(SUBSTITUTE(A179,"?","")),LEN(A179)&lt;&gt;LEN(SUBSTITUTE(A179,"~","")),LEN(A179)&lt;&gt;LEN(SUBSTITUTE(A179,"=","")),LEN(A179)&lt;&gt;LEN(SUBSTITUTE(A179,"&lt;","")),LEN(A179)&lt;&gt;LEN(SUBSTITUTE(A179,"&gt;","")))),"ID: texto que empiece por A–Z, hasta 64 caracteres; sin *, ?, ~, =, &lt; ni &gt;. Ejemplo: T-001.",IF(COUNTIFS('Exits'!$A$9:$A$608,A179)&lt;&gt;1,"ID de salida duplicado",IF(B179="","Introduzca el ID de la operación principal",IF(IF(IFERROR(OR(CODE(UPPER(LEFT(B179,1)))&lt;65,CODE(UPPER(LEFT(B179,1)))&gt;90),TRUE),TRUE,OR(NOT(ISTEXT(B179)),LEN(B179)&gt;64,LEN(B179)&lt;&gt;LEN(SUBSTITUTE(B179,"*","")),LEN(B179)&lt;&gt;LEN(SUBSTITUTE(B179,"?","")),LEN(B179)&lt;&gt;LEN(SUBSTITUTE(B179,"~","")),LEN(B179)&lt;&gt;LEN(SUBSTITUTE(B179,"=","")),LEN(B179)&lt;&gt;LEN(SUBSTITUTE(B179,"&lt;","")),LEN(B179)&lt;&gt;LEN(SUBSTITUTE(B179,"&gt;","")))),"ID: texto que empiece por A–Z, hasta 64 caracteres; sin *, ?, ~, =, &lt; ni &gt;. Ejemplo: T-001.",IF(COUNTIFS('Trades'!$A$9:$A$208,B179)&lt;&gt;1,"El ID debe corresponder a una sola fila de Trades",IF(NOT(ISNUMBER(C179)),"Introduzca una fecha y hora de cierre válidas",IF(OR(C179&lt;1,C179&gt;2958465),"Introduzca una fecha y hora de cierre válidas",IF(NOT(ISNUMBER(D179)),"Indique una cantidad cerrada positiva",IF(OR(D179&lt;=0,D179&gt;1000000,ROUND(D179,8)&lt;&gt;D179),"Indique una cantidad cerrada positiva",IF(NOT(ISNUMBER(INDEX('Trades'!$D$9:$D$208,MATCH(B179,'Trades'!$A$9:$A$208,0)))),"Introduzca una fecha y hora de apertura válidas",IF(C179&lt;INDEX('Trades'!$D$9:$D$208,MATCH(B179,'Trades'!$A$9:$A$208,0)),"El cierre precede a la apertura",IF(AND(E179&lt;&gt;"",OR(NOT(ISNUMBER(E179)),E179&lt;=0)),"Indique un precio positivo o deje la celda vacía",IF(AND(F179&lt;&gt;"",NOT(ISNUMBER(F179))),"El P&amp;L bruto debe ser numérico o estar vacío",IF(AND(ISNUMBER(F179),OR(ABS(F179)&gt;1000000000,ROUND(F179,2)&lt;&gt;F179)),"Importes: hasta 2 decimales; valor absoluto de entrada ≤ 1.000.000.000.",""))))))))))))))))</x:f>
      </x:c>
      <x:c r="I179" s="29" t="str">
        <x:f>IF(ISNUMBER(D179),ROUND(D179,8),"")</x:f>
      </x:c>
      <x:c r="J179" s="29" t="n">
        <x:f>IF(ISNUMBER(F179),1,0)</x:f>
        <x:v>0</x:v>
      </x:c>
      <x:c r="K179" s="29" t="n">
        <x:f>IF(COUNTA(A179:F179)=0,0,1)</x:f>
        <x:v>0</x:v>
      </x:c>
    </x:row>
    <x:row r="180" ht="36" customHeight="1">
      <x:c r="A180" s="34"/>
      <x:c r="B180" s="34"/>
      <x:c r="C180" s="35"/>
      <x:c r="D180" s="36"/>
      <x:c r="E180" s="36"/>
      <x:c r="F180" s="37"/>
      <x:c r="G180" s="38" t="n">
        <x:f>IF(K180=0,0,IF(H180="",1,-1))</x:f>
        <x:v>0</x:v>
      </x:c>
      <x:c r="H180" s="33" t="str">
        <x:f>IF(K180=0,"",IF(A180="","Introduzca el ID de salida",IF(IF(IFERROR(OR(CODE(UPPER(LEFT(A180,1)))&lt;65,CODE(UPPER(LEFT(A180,1)))&gt;90),TRUE),TRUE,OR(NOT(ISTEXT(A180)),LEN(A180)&gt;64,LEN(A180)&lt;&gt;LEN(SUBSTITUTE(A180,"*","")),LEN(A180)&lt;&gt;LEN(SUBSTITUTE(A180,"?","")),LEN(A180)&lt;&gt;LEN(SUBSTITUTE(A180,"~","")),LEN(A180)&lt;&gt;LEN(SUBSTITUTE(A180,"=","")),LEN(A180)&lt;&gt;LEN(SUBSTITUTE(A180,"&lt;","")),LEN(A180)&lt;&gt;LEN(SUBSTITUTE(A180,"&gt;","")))),"ID: texto que empiece por A–Z, hasta 64 caracteres; sin *, ?, ~, =, &lt; ni &gt;. Ejemplo: T-001.",IF(COUNTIFS('Exits'!$A$9:$A$608,A180)&lt;&gt;1,"ID de salida duplicado",IF(B180="","Introduzca el ID de la operación principal",IF(IF(IFERROR(OR(CODE(UPPER(LEFT(B180,1)))&lt;65,CODE(UPPER(LEFT(B180,1)))&gt;90),TRUE),TRUE,OR(NOT(ISTEXT(B180)),LEN(B180)&gt;64,LEN(B180)&lt;&gt;LEN(SUBSTITUTE(B180,"*","")),LEN(B180)&lt;&gt;LEN(SUBSTITUTE(B180,"?","")),LEN(B180)&lt;&gt;LEN(SUBSTITUTE(B180,"~","")),LEN(B180)&lt;&gt;LEN(SUBSTITUTE(B180,"=","")),LEN(B180)&lt;&gt;LEN(SUBSTITUTE(B180,"&lt;","")),LEN(B180)&lt;&gt;LEN(SUBSTITUTE(B180,"&gt;","")))),"ID: texto que empiece por A–Z, hasta 64 caracteres; sin *, ?, ~, =, &lt; ni &gt;. Ejemplo: T-001.",IF(COUNTIFS('Trades'!$A$9:$A$208,B180)&lt;&gt;1,"El ID debe corresponder a una sola fila de Trades",IF(NOT(ISNUMBER(C180)),"Introduzca una fecha y hora de cierre válidas",IF(OR(C180&lt;1,C180&gt;2958465),"Introduzca una fecha y hora de cierre válidas",IF(NOT(ISNUMBER(D180)),"Indique una cantidad cerrada positiva",IF(OR(D180&lt;=0,D180&gt;1000000,ROUND(D180,8)&lt;&gt;D180),"Indique una cantidad cerrada positiva",IF(NOT(ISNUMBER(INDEX('Trades'!$D$9:$D$208,MATCH(B180,'Trades'!$A$9:$A$208,0)))),"Introduzca una fecha y hora de apertura válidas",IF(C180&lt;INDEX('Trades'!$D$9:$D$208,MATCH(B180,'Trades'!$A$9:$A$208,0)),"El cierre precede a la apertura",IF(AND(E180&lt;&gt;"",OR(NOT(ISNUMBER(E180)),E180&lt;=0)),"Indique un precio positivo o deje la celda vacía",IF(AND(F180&lt;&gt;"",NOT(ISNUMBER(F180))),"El P&amp;L bruto debe ser numérico o estar vacío",IF(AND(ISNUMBER(F180),OR(ABS(F180)&gt;1000000000,ROUND(F180,2)&lt;&gt;F180)),"Importes: hasta 2 decimales; valor absoluto de entrada ≤ 1.000.000.000.",""))))))))))))))))</x:f>
      </x:c>
      <x:c r="I180" s="29" t="str">
        <x:f>IF(ISNUMBER(D180),ROUND(D180,8),"")</x:f>
      </x:c>
      <x:c r="J180" s="29" t="n">
        <x:f>IF(ISNUMBER(F180),1,0)</x:f>
        <x:v>0</x:v>
      </x:c>
      <x:c r="K180" s="29" t="n">
        <x:f>IF(COUNTA(A180:F180)=0,0,1)</x:f>
        <x:v>0</x:v>
      </x:c>
    </x:row>
    <x:row r="181" ht="36" customHeight="1">
      <x:c r="A181" s="34"/>
      <x:c r="B181" s="34"/>
      <x:c r="C181" s="35"/>
      <x:c r="D181" s="36"/>
      <x:c r="E181" s="36"/>
      <x:c r="F181" s="37"/>
      <x:c r="G181" s="38" t="n">
        <x:f>IF(K181=0,0,IF(H181="",1,-1))</x:f>
        <x:v>0</x:v>
      </x:c>
      <x:c r="H181" s="33" t="str">
        <x:f>IF(K181=0,"",IF(A181="","Introduzca el ID de salida",IF(IF(IFERROR(OR(CODE(UPPER(LEFT(A181,1)))&lt;65,CODE(UPPER(LEFT(A181,1)))&gt;90),TRUE),TRUE,OR(NOT(ISTEXT(A181)),LEN(A181)&gt;64,LEN(A181)&lt;&gt;LEN(SUBSTITUTE(A181,"*","")),LEN(A181)&lt;&gt;LEN(SUBSTITUTE(A181,"?","")),LEN(A181)&lt;&gt;LEN(SUBSTITUTE(A181,"~","")),LEN(A181)&lt;&gt;LEN(SUBSTITUTE(A181,"=","")),LEN(A181)&lt;&gt;LEN(SUBSTITUTE(A181,"&lt;","")),LEN(A181)&lt;&gt;LEN(SUBSTITUTE(A181,"&gt;","")))),"ID: texto que empiece por A–Z, hasta 64 caracteres; sin *, ?, ~, =, &lt; ni &gt;. Ejemplo: T-001.",IF(COUNTIFS('Exits'!$A$9:$A$608,A181)&lt;&gt;1,"ID de salida duplicado",IF(B181="","Introduzca el ID de la operación principal",IF(IF(IFERROR(OR(CODE(UPPER(LEFT(B181,1)))&lt;65,CODE(UPPER(LEFT(B181,1)))&gt;90),TRUE),TRUE,OR(NOT(ISTEXT(B181)),LEN(B181)&gt;64,LEN(B181)&lt;&gt;LEN(SUBSTITUTE(B181,"*","")),LEN(B181)&lt;&gt;LEN(SUBSTITUTE(B181,"?","")),LEN(B181)&lt;&gt;LEN(SUBSTITUTE(B181,"~","")),LEN(B181)&lt;&gt;LEN(SUBSTITUTE(B181,"=","")),LEN(B181)&lt;&gt;LEN(SUBSTITUTE(B181,"&lt;","")),LEN(B181)&lt;&gt;LEN(SUBSTITUTE(B181,"&gt;","")))),"ID: texto que empiece por A–Z, hasta 64 caracteres; sin *, ?, ~, =, &lt; ni &gt;. Ejemplo: T-001.",IF(COUNTIFS('Trades'!$A$9:$A$208,B181)&lt;&gt;1,"El ID debe corresponder a una sola fila de Trades",IF(NOT(ISNUMBER(C181)),"Introduzca una fecha y hora de cierre válidas",IF(OR(C181&lt;1,C181&gt;2958465),"Introduzca una fecha y hora de cierre válidas",IF(NOT(ISNUMBER(D181)),"Indique una cantidad cerrada positiva",IF(OR(D181&lt;=0,D181&gt;1000000,ROUND(D181,8)&lt;&gt;D181),"Indique una cantidad cerrada positiva",IF(NOT(ISNUMBER(INDEX('Trades'!$D$9:$D$208,MATCH(B181,'Trades'!$A$9:$A$208,0)))),"Introduzca una fecha y hora de apertura válidas",IF(C181&lt;INDEX('Trades'!$D$9:$D$208,MATCH(B181,'Trades'!$A$9:$A$208,0)),"El cierre precede a la apertura",IF(AND(E181&lt;&gt;"",OR(NOT(ISNUMBER(E181)),E181&lt;=0)),"Indique un precio positivo o deje la celda vacía",IF(AND(F181&lt;&gt;"",NOT(ISNUMBER(F181))),"El P&amp;L bruto debe ser numérico o estar vacío",IF(AND(ISNUMBER(F181),OR(ABS(F181)&gt;1000000000,ROUND(F181,2)&lt;&gt;F181)),"Importes: hasta 2 decimales; valor absoluto de entrada ≤ 1.000.000.000.",""))))))))))))))))</x:f>
      </x:c>
      <x:c r="I181" s="29" t="str">
        <x:f>IF(ISNUMBER(D181),ROUND(D181,8),"")</x:f>
      </x:c>
      <x:c r="J181" s="29" t="n">
        <x:f>IF(ISNUMBER(F181),1,0)</x:f>
        <x:v>0</x:v>
      </x:c>
      <x:c r="K181" s="29" t="n">
        <x:f>IF(COUNTA(A181:F181)=0,0,1)</x:f>
        <x:v>0</x:v>
      </x:c>
    </x:row>
    <x:row r="182" ht="36" customHeight="1">
      <x:c r="A182" s="34"/>
      <x:c r="B182" s="34"/>
      <x:c r="C182" s="35"/>
      <x:c r="D182" s="36"/>
      <x:c r="E182" s="36"/>
      <x:c r="F182" s="37"/>
      <x:c r="G182" s="38" t="n">
        <x:f>IF(K182=0,0,IF(H182="",1,-1))</x:f>
        <x:v>0</x:v>
      </x:c>
      <x:c r="H182" s="33" t="str">
        <x:f>IF(K182=0,"",IF(A182="","Introduzca el ID de salida",IF(IF(IFERROR(OR(CODE(UPPER(LEFT(A182,1)))&lt;65,CODE(UPPER(LEFT(A182,1)))&gt;90),TRUE),TRUE,OR(NOT(ISTEXT(A182)),LEN(A182)&gt;64,LEN(A182)&lt;&gt;LEN(SUBSTITUTE(A182,"*","")),LEN(A182)&lt;&gt;LEN(SUBSTITUTE(A182,"?","")),LEN(A182)&lt;&gt;LEN(SUBSTITUTE(A182,"~","")),LEN(A182)&lt;&gt;LEN(SUBSTITUTE(A182,"=","")),LEN(A182)&lt;&gt;LEN(SUBSTITUTE(A182,"&lt;","")),LEN(A182)&lt;&gt;LEN(SUBSTITUTE(A182,"&gt;","")))),"ID: texto que empiece por A–Z, hasta 64 caracteres; sin *, ?, ~, =, &lt; ni &gt;. Ejemplo: T-001.",IF(COUNTIFS('Exits'!$A$9:$A$608,A182)&lt;&gt;1,"ID de salida duplicado",IF(B182="","Introduzca el ID de la operación principal",IF(IF(IFERROR(OR(CODE(UPPER(LEFT(B182,1)))&lt;65,CODE(UPPER(LEFT(B182,1)))&gt;90),TRUE),TRUE,OR(NOT(ISTEXT(B182)),LEN(B182)&gt;64,LEN(B182)&lt;&gt;LEN(SUBSTITUTE(B182,"*","")),LEN(B182)&lt;&gt;LEN(SUBSTITUTE(B182,"?","")),LEN(B182)&lt;&gt;LEN(SUBSTITUTE(B182,"~","")),LEN(B182)&lt;&gt;LEN(SUBSTITUTE(B182,"=","")),LEN(B182)&lt;&gt;LEN(SUBSTITUTE(B182,"&lt;","")),LEN(B182)&lt;&gt;LEN(SUBSTITUTE(B182,"&gt;","")))),"ID: texto que empiece por A–Z, hasta 64 caracteres; sin *, ?, ~, =, &lt; ni &gt;. Ejemplo: T-001.",IF(COUNTIFS('Trades'!$A$9:$A$208,B182)&lt;&gt;1,"El ID debe corresponder a una sola fila de Trades",IF(NOT(ISNUMBER(C182)),"Introduzca una fecha y hora de cierre válidas",IF(OR(C182&lt;1,C182&gt;2958465),"Introduzca una fecha y hora de cierre válidas",IF(NOT(ISNUMBER(D182)),"Indique una cantidad cerrada positiva",IF(OR(D182&lt;=0,D182&gt;1000000,ROUND(D182,8)&lt;&gt;D182),"Indique una cantidad cerrada positiva",IF(NOT(ISNUMBER(INDEX('Trades'!$D$9:$D$208,MATCH(B182,'Trades'!$A$9:$A$208,0)))),"Introduzca una fecha y hora de apertura válidas",IF(C182&lt;INDEX('Trades'!$D$9:$D$208,MATCH(B182,'Trades'!$A$9:$A$208,0)),"El cierre precede a la apertura",IF(AND(E182&lt;&gt;"",OR(NOT(ISNUMBER(E182)),E182&lt;=0)),"Indique un precio positivo o deje la celda vacía",IF(AND(F182&lt;&gt;"",NOT(ISNUMBER(F182))),"El P&amp;L bruto debe ser numérico o estar vacío",IF(AND(ISNUMBER(F182),OR(ABS(F182)&gt;1000000000,ROUND(F182,2)&lt;&gt;F182)),"Importes: hasta 2 decimales; valor absoluto de entrada ≤ 1.000.000.000.",""))))))))))))))))</x:f>
      </x:c>
      <x:c r="I182" s="29" t="str">
        <x:f>IF(ISNUMBER(D182),ROUND(D182,8),"")</x:f>
      </x:c>
      <x:c r="J182" s="29" t="n">
        <x:f>IF(ISNUMBER(F182),1,0)</x:f>
        <x:v>0</x:v>
      </x:c>
      <x:c r="K182" s="29" t="n">
        <x:f>IF(COUNTA(A182:F182)=0,0,1)</x:f>
        <x:v>0</x:v>
      </x:c>
    </x:row>
    <x:row r="183" ht="36" customHeight="1">
      <x:c r="A183" s="34"/>
      <x:c r="B183" s="34"/>
      <x:c r="C183" s="35"/>
      <x:c r="D183" s="36"/>
      <x:c r="E183" s="36"/>
      <x:c r="F183" s="37"/>
      <x:c r="G183" s="38" t="n">
        <x:f>IF(K183=0,0,IF(H183="",1,-1))</x:f>
        <x:v>0</x:v>
      </x:c>
      <x:c r="H183" s="33" t="str">
        <x:f>IF(K183=0,"",IF(A183="","Introduzca el ID de salida",IF(IF(IFERROR(OR(CODE(UPPER(LEFT(A183,1)))&lt;65,CODE(UPPER(LEFT(A183,1)))&gt;90),TRUE),TRUE,OR(NOT(ISTEXT(A183)),LEN(A183)&gt;64,LEN(A183)&lt;&gt;LEN(SUBSTITUTE(A183,"*","")),LEN(A183)&lt;&gt;LEN(SUBSTITUTE(A183,"?","")),LEN(A183)&lt;&gt;LEN(SUBSTITUTE(A183,"~","")),LEN(A183)&lt;&gt;LEN(SUBSTITUTE(A183,"=","")),LEN(A183)&lt;&gt;LEN(SUBSTITUTE(A183,"&lt;","")),LEN(A183)&lt;&gt;LEN(SUBSTITUTE(A183,"&gt;","")))),"ID: texto que empiece por A–Z, hasta 64 caracteres; sin *, ?, ~, =, &lt; ni &gt;. Ejemplo: T-001.",IF(COUNTIFS('Exits'!$A$9:$A$608,A183)&lt;&gt;1,"ID de salida duplicado",IF(B183="","Introduzca el ID de la operación principal",IF(IF(IFERROR(OR(CODE(UPPER(LEFT(B183,1)))&lt;65,CODE(UPPER(LEFT(B183,1)))&gt;90),TRUE),TRUE,OR(NOT(ISTEXT(B183)),LEN(B183)&gt;64,LEN(B183)&lt;&gt;LEN(SUBSTITUTE(B183,"*","")),LEN(B183)&lt;&gt;LEN(SUBSTITUTE(B183,"?","")),LEN(B183)&lt;&gt;LEN(SUBSTITUTE(B183,"~","")),LEN(B183)&lt;&gt;LEN(SUBSTITUTE(B183,"=","")),LEN(B183)&lt;&gt;LEN(SUBSTITUTE(B183,"&lt;","")),LEN(B183)&lt;&gt;LEN(SUBSTITUTE(B183,"&gt;","")))),"ID: texto que empiece por A–Z, hasta 64 caracteres; sin *, ?, ~, =, &lt; ni &gt;. Ejemplo: T-001.",IF(COUNTIFS('Trades'!$A$9:$A$208,B183)&lt;&gt;1,"El ID debe corresponder a una sola fila de Trades",IF(NOT(ISNUMBER(C183)),"Introduzca una fecha y hora de cierre válidas",IF(OR(C183&lt;1,C183&gt;2958465),"Introduzca una fecha y hora de cierre válidas",IF(NOT(ISNUMBER(D183)),"Indique una cantidad cerrada positiva",IF(OR(D183&lt;=0,D183&gt;1000000,ROUND(D183,8)&lt;&gt;D183),"Indique una cantidad cerrada positiva",IF(NOT(ISNUMBER(INDEX('Trades'!$D$9:$D$208,MATCH(B183,'Trades'!$A$9:$A$208,0)))),"Introduzca una fecha y hora de apertura válidas",IF(C183&lt;INDEX('Trades'!$D$9:$D$208,MATCH(B183,'Trades'!$A$9:$A$208,0)),"El cierre precede a la apertura",IF(AND(E183&lt;&gt;"",OR(NOT(ISNUMBER(E183)),E183&lt;=0)),"Indique un precio positivo o deje la celda vacía",IF(AND(F183&lt;&gt;"",NOT(ISNUMBER(F183))),"El P&amp;L bruto debe ser numérico o estar vacío",IF(AND(ISNUMBER(F183),OR(ABS(F183)&gt;1000000000,ROUND(F183,2)&lt;&gt;F183)),"Importes: hasta 2 decimales; valor absoluto de entrada ≤ 1.000.000.000.",""))))))))))))))))</x:f>
      </x:c>
      <x:c r="I183" s="29" t="str">
        <x:f>IF(ISNUMBER(D183),ROUND(D183,8),"")</x:f>
      </x:c>
      <x:c r="J183" s="29" t="n">
        <x:f>IF(ISNUMBER(F183),1,0)</x:f>
        <x:v>0</x:v>
      </x:c>
      <x:c r="K183" s="29" t="n">
        <x:f>IF(COUNTA(A183:F183)=0,0,1)</x:f>
        <x:v>0</x:v>
      </x:c>
    </x:row>
    <x:row r="184" ht="36" customHeight="1">
      <x:c r="A184" s="34"/>
      <x:c r="B184" s="34"/>
      <x:c r="C184" s="35"/>
      <x:c r="D184" s="36"/>
      <x:c r="E184" s="36"/>
      <x:c r="F184" s="37"/>
      <x:c r="G184" s="38" t="n">
        <x:f>IF(K184=0,0,IF(H184="",1,-1))</x:f>
        <x:v>0</x:v>
      </x:c>
      <x:c r="H184" s="33" t="str">
        <x:f>IF(K184=0,"",IF(A184="","Introduzca el ID de salida",IF(IF(IFERROR(OR(CODE(UPPER(LEFT(A184,1)))&lt;65,CODE(UPPER(LEFT(A184,1)))&gt;90),TRUE),TRUE,OR(NOT(ISTEXT(A184)),LEN(A184)&gt;64,LEN(A184)&lt;&gt;LEN(SUBSTITUTE(A184,"*","")),LEN(A184)&lt;&gt;LEN(SUBSTITUTE(A184,"?","")),LEN(A184)&lt;&gt;LEN(SUBSTITUTE(A184,"~","")),LEN(A184)&lt;&gt;LEN(SUBSTITUTE(A184,"=","")),LEN(A184)&lt;&gt;LEN(SUBSTITUTE(A184,"&lt;","")),LEN(A184)&lt;&gt;LEN(SUBSTITUTE(A184,"&gt;","")))),"ID: texto que empiece por A–Z, hasta 64 caracteres; sin *, ?, ~, =, &lt; ni &gt;. Ejemplo: T-001.",IF(COUNTIFS('Exits'!$A$9:$A$608,A184)&lt;&gt;1,"ID de salida duplicado",IF(B184="","Introduzca el ID de la operación principal",IF(IF(IFERROR(OR(CODE(UPPER(LEFT(B184,1)))&lt;65,CODE(UPPER(LEFT(B184,1)))&gt;90),TRUE),TRUE,OR(NOT(ISTEXT(B184)),LEN(B184)&gt;64,LEN(B184)&lt;&gt;LEN(SUBSTITUTE(B184,"*","")),LEN(B184)&lt;&gt;LEN(SUBSTITUTE(B184,"?","")),LEN(B184)&lt;&gt;LEN(SUBSTITUTE(B184,"~","")),LEN(B184)&lt;&gt;LEN(SUBSTITUTE(B184,"=","")),LEN(B184)&lt;&gt;LEN(SUBSTITUTE(B184,"&lt;","")),LEN(B184)&lt;&gt;LEN(SUBSTITUTE(B184,"&gt;","")))),"ID: texto que empiece por A–Z, hasta 64 caracteres; sin *, ?, ~, =, &lt; ni &gt;. Ejemplo: T-001.",IF(COUNTIFS('Trades'!$A$9:$A$208,B184)&lt;&gt;1,"El ID debe corresponder a una sola fila de Trades",IF(NOT(ISNUMBER(C184)),"Introduzca una fecha y hora de cierre válidas",IF(OR(C184&lt;1,C184&gt;2958465),"Introduzca una fecha y hora de cierre válidas",IF(NOT(ISNUMBER(D184)),"Indique una cantidad cerrada positiva",IF(OR(D184&lt;=0,D184&gt;1000000,ROUND(D184,8)&lt;&gt;D184),"Indique una cantidad cerrada positiva",IF(NOT(ISNUMBER(INDEX('Trades'!$D$9:$D$208,MATCH(B184,'Trades'!$A$9:$A$208,0)))),"Introduzca una fecha y hora de apertura válidas",IF(C184&lt;INDEX('Trades'!$D$9:$D$208,MATCH(B184,'Trades'!$A$9:$A$208,0)),"El cierre precede a la apertura",IF(AND(E184&lt;&gt;"",OR(NOT(ISNUMBER(E184)),E184&lt;=0)),"Indique un precio positivo o deje la celda vacía",IF(AND(F184&lt;&gt;"",NOT(ISNUMBER(F184))),"El P&amp;L bruto debe ser numérico o estar vacío",IF(AND(ISNUMBER(F184),OR(ABS(F184)&gt;1000000000,ROUND(F184,2)&lt;&gt;F184)),"Importes: hasta 2 decimales; valor absoluto de entrada ≤ 1.000.000.000.",""))))))))))))))))</x:f>
      </x:c>
      <x:c r="I184" s="29" t="str">
        <x:f>IF(ISNUMBER(D184),ROUND(D184,8),"")</x:f>
      </x:c>
      <x:c r="J184" s="29" t="n">
        <x:f>IF(ISNUMBER(F184),1,0)</x:f>
        <x:v>0</x:v>
      </x:c>
      <x:c r="K184" s="29" t="n">
        <x:f>IF(COUNTA(A184:F184)=0,0,1)</x:f>
        <x:v>0</x:v>
      </x:c>
    </x:row>
    <x:row r="185" ht="36" customHeight="1">
      <x:c r="A185" s="34"/>
      <x:c r="B185" s="34"/>
      <x:c r="C185" s="35"/>
      <x:c r="D185" s="36"/>
      <x:c r="E185" s="36"/>
      <x:c r="F185" s="37"/>
      <x:c r="G185" s="38" t="n">
        <x:f>IF(K185=0,0,IF(H185="",1,-1))</x:f>
        <x:v>0</x:v>
      </x:c>
      <x:c r="H185" s="33" t="str">
        <x:f>IF(K185=0,"",IF(A185="","Introduzca el ID de salida",IF(IF(IFERROR(OR(CODE(UPPER(LEFT(A185,1)))&lt;65,CODE(UPPER(LEFT(A185,1)))&gt;90),TRUE),TRUE,OR(NOT(ISTEXT(A185)),LEN(A185)&gt;64,LEN(A185)&lt;&gt;LEN(SUBSTITUTE(A185,"*","")),LEN(A185)&lt;&gt;LEN(SUBSTITUTE(A185,"?","")),LEN(A185)&lt;&gt;LEN(SUBSTITUTE(A185,"~","")),LEN(A185)&lt;&gt;LEN(SUBSTITUTE(A185,"=","")),LEN(A185)&lt;&gt;LEN(SUBSTITUTE(A185,"&lt;","")),LEN(A185)&lt;&gt;LEN(SUBSTITUTE(A185,"&gt;","")))),"ID: texto que empiece por A–Z, hasta 64 caracteres; sin *, ?, ~, =, &lt; ni &gt;. Ejemplo: T-001.",IF(COUNTIFS('Exits'!$A$9:$A$608,A185)&lt;&gt;1,"ID de salida duplicado",IF(B185="","Introduzca el ID de la operación principal",IF(IF(IFERROR(OR(CODE(UPPER(LEFT(B185,1)))&lt;65,CODE(UPPER(LEFT(B185,1)))&gt;90),TRUE),TRUE,OR(NOT(ISTEXT(B185)),LEN(B185)&gt;64,LEN(B185)&lt;&gt;LEN(SUBSTITUTE(B185,"*","")),LEN(B185)&lt;&gt;LEN(SUBSTITUTE(B185,"?","")),LEN(B185)&lt;&gt;LEN(SUBSTITUTE(B185,"~","")),LEN(B185)&lt;&gt;LEN(SUBSTITUTE(B185,"=","")),LEN(B185)&lt;&gt;LEN(SUBSTITUTE(B185,"&lt;","")),LEN(B185)&lt;&gt;LEN(SUBSTITUTE(B185,"&gt;","")))),"ID: texto que empiece por A–Z, hasta 64 caracteres; sin *, ?, ~, =, &lt; ni &gt;. Ejemplo: T-001.",IF(COUNTIFS('Trades'!$A$9:$A$208,B185)&lt;&gt;1,"El ID debe corresponder a una sola fila de Trades",IF(NOT(ISNUMBER(C185)),"Introduzca una fecha y hora de cierre válidas",IF(OR(C185&lt;1,C185&gt;2958465),"Introduzca una fecha y hora de cierre válidas",IF(NOT(ISNUMBER(D185)),"Indique una cantidad cerrada positiva",IF(OR(D185&lt;=0,D185&gt;1000000,ROUND(D185,8)&lt;&gt;D185),"Indique una cantidad cerrada positiva",IF(NOT(ISNUMBER(INDEX('Trades'!$D$9:$D$208,MATCH(B185,'Trades'!$A$9:$A$208,0)))),"Introduzca una fecha y hora de apertura válidas",IF(C185&lt;INDEX('Trades'!$D$9:$D$208,MATCH(B185,'Trades'!$A$9:$A$208,0)),"El cierre precede a la apertura",IF(AND(E185&lt;&gt;"",OR(NOT(ISNUMBER(E185)),E185&lt;=0)),"Indique un precio positivo o deje la celda vacía",IF(AND(F185&lt;&gt;"",NOT(ISNUMBER(F185))),"El P&amp;L bruto debe ser numérico o estar vacío",IF(AND(ISNUMBER(F185),OR(ABS(F185)&gt;1000000000,ROUND(F185,2)&lt;&gt;F185)),"Importes: hasta 2 decimales; valor absoluto de entrada ≤ 1.000.000.000.",""))))))))))))))))</x:f>
      </x:c>
      <x:c r="I185" s="29" t="str">
        <x:f>IF(ISNUMBER(D185),ROUND(D185,8),"")</x:f>
      </x:c>
      <x:c r="J185" s="29" t="n">
        <x:f>IF(ISNUMBER(F185),1,0)</x:f>
        <x:v>0</x:v>
      </x:c>
      <x:c r="K185" s="29" t="n">
        <x:f>IF(COUNTA(A185:F185)=0,0,1)</x:f>
        <x:v>0</x:v>
      </x:c>
    </x:row>
    <x:row r="186" ht="36" customHeight="1">
      <x:c r="A186" s="34"/>
      <x:c r="B186" s="34"/>
      <x:c r="C186" s="35"/>
      <x:c r="D186" s="36"/>
      <x:c r="E186" s="36"/>
      <x:c r="F186" s="37"/>
      <x:c r="G186" s="38" t="n">
        <x:f>IF(K186=0,0,IF(H186="",1,-1))</x:f>
        <x:v>0</x:v>
      </x:c>
      <x:c r="H186" s="33" t="str">
        <x:f>IF(K186=0,"",IF(A186="","Introduzca el ID de salida",IF(IF(IFERROR(OR(CODE(UPPER(LEFT(A186,1)))&lt;65,CODE(UPPER(LEFT(A186,1)))&gt;90),TRUE),TRUE,OR(NOT(ISTEXT(A186)),LEN(A186)&gt;64,LEN(A186)&lt;&gt;LEN(SUBSTITUTE(A186,"*","")),LEN(A186)&lt;&gt;LEN(SUBSTITUTE(A186,"?","")),LEN(A186)&lt;&gt;LEN(SUBSTITUTE(A186,"~","")),LEN(A186)&lt;&gt;LEN(SUBSTITUTE(A186,"=","")),LEN(A186)&lt;&gt;LEN(SUBSTITUTE(A186,"&lt;","")),LEN(A186)&lt;&gt;LEN(SUBSTITUTE(A186,"&gt;","")))),"ID: texto que empiece por A–Z, hasta 64 caracteres; sin *, ?, ~, =, &lt; ni &gt;. Ejemplo: T-001.",IF(COUNTIFS('Exits'!$A$9:$A$608,A186)&lt;&gt;1,"ID de salida duplicado",IF(B186="","Introduzca el ID de la operación principal",IF(IF(IFERROR(OR(CODE(UPPER(LEFT(B186,1)))&lt;65,CODE(UPPER(LEFT(B186,1)))&gt;90),TRUE),TRUE,OR(NOT(ISTEXT(B186)),LEN(B186)&gt;64,LEN(B186)&lt;&gt;LEN(SUBSTITUTE(B186,"*","")),LEN(B186)&lt;&gt;LEN(SUBSTITUTE(B186,"?","")),LEN(B186)&lt;&gt;LEN(SUBSTITUTE(B186,"~","")),LEN(B186)&lt;&gt;LEN(SUBSTITUTE(B186,"=","")),LEN(B186)&lt;&gt;LEN(SUBSTITUTE(B186,"&lt;","")),LEN(B186)&lt;&gt;LEN(SUBSTITUTE(B186,"&gt;","")))),"ID: texto que empiece por A–Z, hasta 64 caracteres; sin *, ?, ~, =, &lt; ni &gt;. Ejemplo: T-001.",IF(COUNTIFS('Trades'!$A$9:$A$208,B186)&lt;&gt;1,"El ID debe corresponder a una sola fila de Trades",IF(NOT(ISNUMBER(C186)),"Introduzca una fecha y hora de cierre válidas",IF(OR(C186&lt;1,C186&gt;2958465),"Introduzca una fecha y hora de cierre válidas",IF(NOT(ISNUMBER(D186)),"Indique una cantidad cerrada positiva",IF(OR(D186&lt;=0,D186&gt;1000000,ROUND(D186,8)&lt;&gt;D186),"Indique una cantidad cerrada positiva",IF(NOT(ISNUMBER(INDEX('Trades'!$D$9:$D$208,MATCH(B186,'Trades'!$A$9:$A$208,0)))),"Introduzca una fecha y hora de apertura válidas",IF(C186&lt;INDEX('Trades'!$D$9:$D$208,MATCH(B186,'Trades'!$A$9:$A$208,0)),"El cierre precede a la apertura",IF(AND(E186&lt;&gt;"",OR(NOT(ISNUMBER(E186)),E186&lt;=0)),"Indique un precio positivo o deje la celda vacía",IF(AND(F186&lt;&gt;"",NOT(ISNUMBER(F186))),"El P&amp;L bruto debe ser numérico o estar vacío",IF(AND(ISNUMBER(F186),OR(ABS(F186)&gt;1000000000,ROUND(F186,2)&lt;&gt;F186)),"Importes: hasta 2 decimales; valor absoluto de entrada ≤ 1.000.000.000.",""))))))))))))))))</x:f>
      </x:c>
      <x:c r="I186" s="29" t="str">
        <x:f>IF(ISNUMBER(D186),ROUND(D186,8),"")</x:f>
      </x:c>
      <x:c r="J186" s="29" t="n">
        <x:f>IF(ISNUMBER(F186),1,0)</x:f>
        <x:v>0</x:v>
      </x:c>
      <x:c r="K186" s="29" t="n">
        <x:f>IF(COUNTA(A186:F186)=0,0,1)</x:f>
        <x:v>0</x:v>
      </x:c>
    </x:row>
    <x:row r="187" ht="36" customHeight="1">
      <x:c r="A187" s="34"/>
      <x:c r="B187" s="34"/>
      <x:c r="C187" s="35"/>
      <x:c r="D187" s="36"/>
      <x:c r="E187" s="36"/>
      <x:c r="F187" s="37"/>
      <x:c r="G187" s="38" t="n">
        <x:f>IF(K187=0,0,IF(H187="",1,-1))</x:f>
        <x:v>0</x:v>
      </x:c>
      <x:c r="H187" s="33" t="str">
        <x:f>IF(K187=0,"",IF(A187="","Introduzca el ID de salida",IF(IF(IFERROR(OR(CODE(UPPER(LEFT(A187,1)))&lt;65,CODE(UPPER(LEFT(A187,1)))&gt;90),TRUE),TRUE,OR(NOT(ISTEXT(A187)),LEN(A187)&gt;64,LEN(A187)&lt;&gt;LEN(SUBSTITUTE(A187,"*","")),LEN(A187)&lt;&gt;LEN(SUBSTITUTE(A187,"?","")),LEN(A187)&lt;&gt;LEN(SUBSTITUTE(A187,"~","")),LEN(A187)&lt;&gt;LEN(SUBSTITUTE(A187,"=","")),LEN(A187)&lt;&gt;LEN(SUBSTITUTE(A187,"&lt;","")),LEN(A187)&lt;&gt;LEN(SUBSTITUTE(A187,"&gt;","")))),"ID: texto que empiece por A–Z, hasta 64 caracteres; sin *, ?, ~, =, &lt; ni &gt;. Ejemplo: T-001.",IF(COUNTIFS('Exits'!$A$9:$A$608,A187)&lt;&gt;1,"ID de salida duplicado",IF(B187="","Introduzca el ID de la operación principal",IF(IF(IFERROR(OR(CODE(UPPER(LEFT(B187,1)))&lt;65,CODE(UPPER(LEFT(B187,1)))&gt;90),TRUE),TRUE,OR(NOT(ISTEXT(B187)),LEN(B187)&gt;64,LEN(B187)&lt;&gt;LEN(SUBSTITUTE(B187,"*","")),LEN(B187)&lt;&gt;LEN(SUBSTITUTE(B187,"?","")),LEN(B187)&lt;&gt;LEN(SUBSTITUTE(B187,"~","")),LEN(B187)&lt;&gt;LEN(SUBSTITUTE(B187,"=","")),LEN(B187)&lt;&gt;LEN(SUBSTITUTE(B187,"&lt;","")),LEN(B187)&lt;&gt;LEN(SUBSTITUTE(B187,"&gt;","")))),"ID: texto que empiece por A–Z, hasta 64 caracteres; sin *, ?, ~, =, &lt; ni &gt;. Ejemplo: T-001.",IF(COUNTIFS('Trades'!$A$9:$A$208,B187)&lt;&gt;1,"El ID debe corresponder a una sola fila de Trades",IF(NOT(ISNUMBER(C187)),"Introduzca una fecha y hora de cierre válidas",IF(OR(C187&lt;1,C187&gt;2958465),"Introduzca una fecha y hora de cierre válidas",IF(NOT(ISNUMBER(D187)),"Indique una cantidad cerrada positiva",IF(OR(D187&lt;=0,D187&gt;1000000,ROUND(D187,8)&lt;&gt;D187),"Indique una cantidad cerrada positiva",IF(NOT(ISNUMBER(INDEX('Trades'!$D$9:$D$208,MATCH(B187,'Trades'!$A$9:$A$208,0)))),"Introduzca una fecha y hora de apertura válidas",IF(C187&lt;INDEX('Trades'!$D$9:$D$208,MATCH(B187,'Trades'!$A$9:$A$208,0)),"El cierre precede a la apertura",IF(AND(E187&lt;&gt;"",OR(NOT(ISNUMBER(E187)),E187&lt;=0)),"Indique un precio positivo o deje la celda vacía",IF(AND(F187&lt;&gt;"",NOT(ISNUMBER(F187))),"El P&amp;L bruto debe ser numérico o estar vacío",IF(AND(ISNUMBER(F187),OR(ABS(F187)&gt;1000000000,ROUND(F187,2)&lt;&gt;F187)),"Importes: hasta 2 decimales; valor absoluto de entrada ≤ 1.000.000.000.",""))))))))))))))))</x:f>
      </x:c>
      <x:c r="I187" s="29" t="str">
        <x:f>IF(ISNUMBER(D187),ROUND(D187,8),"")</x:f>
      </x:c>
      <x:c r="J187" s="29" t="n">
        <x:f>IF(ISNUMBER(F187),1,0)</x:f>
        <x:v>0</x:v>
      </x:c>
      <x:c r="K187" s="29" t="n">
        <x:f>IF(COUNTA(A187:F187)=0,0,1)</x:f>
        <x:v>0</x:v>
      </x:c>
    </x:row>
    <x:row r="188" ht="36" customHeight="1">
      <x:c r="A188" s="34"/>
      <x:c r="B188" s="34"/>
      <x:c r="C188" s="35"/>
      <x:c r="D188" s="36"/>
      <x:c r="E188" s="36"/>
      <x:c r="F188" s="37"/>
      <x:c r="G188" s="38" t="n">
        <x:f>IF(K188=0,0,IF(H188="",1,-1))</x:f>
        <x:v>0</x:v>
      </x:c>
      <x:c r="H188" s="33" t="str">
        <x:f>IF(K188=0,"",IF(A188="","Introduzca el ID de salida",IF(IF(IFERROR(OR(CODE(UPPER(LEFT(A188,1)))&lt;65,CODE(UPPER(LEFT(A188,1)))&gt;90),TRUE),TRUE,OR(NOT(ISTEXT(A188)),LEN(A188)&gt;64,LEN(A188)&lt;&gt;LEN(SUBSTITUTE(A188,"*","")),LEN(A188)&lt;&gt;LEN(SUBSTITUTE(A188,"?","")),LEN(A188)&lt;&gt;LEN(SUBSTITUTE(A188,"~","")),LEN(A188)&lt;&gt;LEN(SUBSTITUTE(A188,"=","")),LEN(A188)&lt;&gt;LEN(SUBSTITUTE(A188,"&lt;","")),LEN(A188)&lt;&gt;LEN(SUBSTITUTE(A188,"&gt;","")))),"ID: texto que empiece por A–Z, hasta 64 caracteres; sin *, ?, ~, =, &lt; ni &gt;. Ejemplo: T-001.",IF(COUNTIFS('Exits'!$A$9:$A$608,A188)&lt;&gt;1,"ID de salida duplicado",IF(B188="","Introduzca el ID de la operación principal",IF(IF(IFERROR(OR(CODE(UPPER(LEFT(B188,1)))&lt;65,CODE(UPPER(LEFT(B188,1)))&gt;90),TRUE),TRUE,OR(NOT(ISTEXT(B188)),LEN(B188)&gt;64,LEN(B188)&lt;&gt;LEN(SUBSTITUTE(B188,"*","")),LEN(B188)&lt;&gt;LEN(SUBSTITUTE(B188,"?","")),LEN(B188)&lt;&gt;LEN(SUBSTITUTE(B188,"~","")),LEN(B188)&lt;&gt;LEN(SUBSTITUTE(B188,"=","")),LEN(B188)&lt;&gt;LEN(SUBSTITUTE(B188,"&lt;","")),LEN(B188)&lt;&gt;LEN(SUBSTITUTE(B188,"&gt;","")))),"ID: texto que empiece por A–Z, hasta 64 caracteres; sin *, ?, ~, =, &lt; ni &gt;. Ejemplo: T-001.",IF(COUNTIFS('Trades'!$A$9:$A$208,B188)&lt;&gt;1,"El ID debe corresponder a una sola fila de Trades",IF(NOT(ISNUMBER(C188)),"Introduzca una fecha y hora de cierre válidas",IF(OR(C188&lt;1,C188&gt;2958465),"Introduzca una fecha y hora de cierre válidas",IF(NOT(ISNUMBER(D188)),"Indique una cantidad cerrada positiva",IF(OR(D188&lt;=0,D188&gt;1000000,ROUND(D188,8)&lt;&gt;D188),"Indique una cantidad cerrada positiva",IF(NOT(ISNUMBER(INDEX('Trades'!$D$9:$D$208,MATCH(B188,'Trades'!$A$9:$A$208,0)))),"Introduzca una fecha y hora de apertura válidas",IF(C188&lt;INDEX('Trades'!$D$9:$D$208,MATCH(B188,'Trades'!$A$9:$A$208,0)),"El cierre precede a la apertura",IF(AND(E188&lt;&gt;"",OR(NOT(ISNUMBER(E188)),E188&lt;=0)),"Indique un precio positivo o deje la celda vacía",IF(AND(F188&lt;&gt;"",NOT(ISNUMBER(F188))),"El P&amp;L bruto debe ser numérico o estar vacío",IF(AND(ISNUMBER(F188),OR(ABS(F188)&gt;1000000000,ROUND(F188,2)&lt;&gt;F188)),"Importes: hasta 2 decimales; valor absoluto de entrada ≤ 1.000.000.000.",""))))))))))))))))</x:f>
      </x:c>
      <x:c r="I188" s="29" t="str">
        <x:f>IF(ISNUMBER(D188),ROUND(D188,8),"")</x:f>
      </x:c>
      <x:c r="J188" s="29" t="n">
        <x:f>IF(ISNUMBER(F188),1,0)</x:f>
        <x:v>0</x:v>
      </x:c>
      <x:c r="K188" s="29" t="n">
        <x:f>IF(COUNTA(A188:F188)=0,0,1)</x:f>
        <x:v>0</x:v>
      </x:c>
    </x:row>
    <x:row r="189" ht="36" customHeight="1">
      <x:c r="A189" s="34"/>
      <x:c r="B189" s="34"/>
      <x:c r="C189" s="35"/>
      <x:c r="D189" s="36"/>
      <x:c r="E189" s="36"/>
      <x:c r="F189" s="37"/>
      <x:c r="G189" s="38" t="n">
        <x:f>IF(K189=0,0,IF(H189="",1,-1))</x:f>
        <x:v>0</x:v>
      </x:c>
      <x:c r="H189" s="33" t="str">
        <x:f>IF(K189=0,"",IF(A189="","Introduzca el ID de salida",IF(IF(IFERROR(OR(CODE(UPPER(LEFT(A189,1)))&lt;65,CODE(UPPER(LEFT(A189,1)))&gt;90),TRUE),TRUE,OR(NOT(ISTEXT(A189)),LEN(A189)&gt;64,LEN(A189)&lt;&gt;LEN(SUBSTITUTE(A189,"*","")),LEN(A189)&lt;&gt;LEN(SUBSTITUTE(A189,"?","")),LEN(A189)&lt;&gt;LEN(SUBSTITUTE(A189,"~","")),LEN(A189)&lt;&gt;LEN(SUBSTITUTE(A189,"=","")),LEN(A189)&lt;&gt;LEN(SUBSTITUTE(A189,"&lt;","")),LEN(A189)&lt;&gt;LEN(SUBSTITUTE(A189,"&gt;","")))),"ID: texto que empiece por A–Z, hasta 64 caracteres; sin *, ?, ~, =, &lt; ni &gt;. Ejemplo: T-001.",IF(COUNTIFS('Exits'!$A$9:$A$608,A189)&lt;&gt;1,"ID de salida duplicado",IF(B189="","Introduzca el ID de la operación principal",IF(IF(IFERROR(OR(CODE(UPPER(LEFT(B189,1)))&lt;65,CODE(UPPER(LEFT(B189,1)))&gt;90),TRUE),TRUE,OR(NOT(ISTEXT(B189)),LEN(B189)&gt;64,LEN(B189)&lt;&gt;LEN(SUBSTITUTE(B189,"*","")),LEN(B189)&lt;&gt;LEN(SUBSTITUTE(B189,"?","")),LEN(B189)&lt;&gt;LEN(SUBSTITUTE(B189,"~","")),LEN(B189)&lt;&gt;LEN(SUBSTITUTE(B189,"=","")),LEN(B189)&lt;&gt;LEN(SUBSTITUTE(B189,"&lt;","")),LEN(B189)&lt;&gt;LEN(SUBSTITUTE(B189,"&gt;","")))),"ID: texto que empiece por A–Z, hasta 64 caracteres; sin *, ?, ~, =, &lt; ni &gt;. Ejemplo: T-001.",IF(COUNTIFS('Trades'!$A$9:$A$208,B189)&lt;&gt;1,"El ID debe corresponder a una sola fila de Trades",IF(NOT(ISNUMBER(C189)),"Introduzca una fecha y hora de cierre válidas",IF(OR(C189&lt;1,C189&gt;2958465),"Introduzca una fecha y hora de cierre válidas",IF(NOT(ISNUMBER(D189)),"Indique una cantidad cerrada positiva",IF(OR(D189&lt;=0,D189&gt;1000000,ROUND(D189,8)&lt;&gt;D189),"Indique una cantidad cerrada positiva",IF(NOT(ISNUMBER(INDEX('Trades'!$D$9:$D$208,MATCH(B189,'Trades'!$A$9:$A$208,0)))),"Introduzca una fecha y hora de apertura válidas",IF(C189&lt;INDEX('Trades'!$D$9:$D$208,MATCH(B189,'Trades'!$A$9:$A$208,0)),"El cierre precede a la apertura",IF(AND(E189&lt;&gt;"",OR(NOT(ISNUMBER(E189)),E189&lt;=0)),"Indique un precio positivo o deje la celda vacía",IF(AND(F189&lt;&gt;"",NOT(ISNUMBER(F189))),"El P&amp;L bruto debe ser numérico o estar vacío",IF(AND(ISNUMBER(F189),OR(ABS(F189)&gt;1000000000,ROUND(F189,2)&lt;&gt;F189)),"Importes: hasta 2 decimales; valor absoluto de entrada ≤ 1.000.000.000.",""))))))))))))))))</x:f>
      </x:c>
      <x:c r="I189" s="29" t="str">
        <x:f>IF(ISNUMBER(D189),ROUND(D189,8),"")</x:f>
      </x:c>
      <x:c r="J189" s="29" t="n">
        <x:f>IF(ISNUMBER(F189),1,0)</x:f>
        <x:v>0</x:v>
      </x:c>
      <x:c r="K189" s="29" t="n">
        <x:f>IF(COUNTA(A189:F189)=0,0,1)</x:f>
        <x:v>0</x:v>
      </x:c>
    </x:row>
    <x:row r="190" ht="36" customHeight="1">
      <x:c r="A190" s="34"/>
      <x:c r="B190" s="34"/>
      <x:c r="C190" s="35"/>
      <x:c r="D190" s="36"/>
      <x:c r="E190" s="36"/>
      <x:c r="F190" s="37"/>
      <x:c r="G190" s="38" t="n">
        <x:f>IF(K190=0,0,IF(H190="",1,-1))</x:f>
        <x:v>0</x:v>
      </x:c>
      <x:c r="H190" s="33" t="str">
        <x:f>IF(K190=0,"",IF(A190="","Introduzca el ID de salida",IF(IF(IFERROR(OR(CODE(UPPER(LEFT(A190,1)))&lt;65,CODE(UPPER(LEFT(A190,1)))&gt;90),TRUE),TRUE,OR(NOT(ISTEXT(A190)),LEN(A190)&gt;64,LEN(A190)&lt;&gt;LEN(SUBSTITUTE(A190,"*","")),LEN(A190)&lt;&gt;LEN(SUBSTITUTE(A190,"?","")),LEN(A190)&lt;&gt;LEN(SUBSTITUTE(A190,"~","")),LEN(A190)&lt;&gt;LEN(SUBSTITUTE(A190,"=","")),LEN(A190)&lt;&gt;LEN(SUBSTITUTE(A190,"&lt;","")),LEN(A190)&lt;&gt;LEN(SUBSTITUTE(A190,"&gt;","")))),"ID: texto que empiece por A–Z, hasta 64 caracteres; sin *, ?, ~, =, &lt; ni &gt;. Ejemplo: T-001.",IF(COUNTIFS('Exits'!$A$9:$A$608,A190)&lt;&gt;1,"ID de salida duplicado",IF(B190="","Introduzca el ID de la operación principal",IF(IF(IFERROR(OR(CODE(UPPER(LEFT(B190,1)))&lt;65,CODE(UPPER(LEFT(B190,1)))&gt;90),TRUE),TRUE,OR(NOT(ISTEXT(B190)),LEN(B190)&gt;64,LEN(B190)&lt;&gt;LEN(SUBSTITUTE(B190,"*","")),LEN(B190)&lt;&gt;LEN(SUBSTITUTE(B190,"?","")),LEN(B190)&lt;&gt;LEN(SUBSTITUTE(B190,"~","")),LEN(B190)&lt;&gt;LEN(SUBSTITUTE(B190,"=","")),LEN(B190)&lt;&gt;LEN(SUBSTITUTE(B190,"&lt;","")),LEN(B190)&lt;&gt;LEN(SUBSTITUTE(B190,"&gt;","")))),"ID: texto que empiece por A–Z, hasta 64 caracteres; sin *, ?, ~, =, &lt; ni &gt;. Ejemplo: T-001.",IF(COUNTIFS('Trades'!$A$9:$A$208,B190)&lt;&gt;1,"El ID debe corresponder a una sola fila de Trades",IF(NOT(ISNUMBER(C190)),"Introduzca una fecha y hora de cierre válidas",IF(OR(C190&lt;1,C190&gt;2958465),"Introduzca una fecha y hora de cierre válidas",IF(NOT(ISNUMBER(D190)),"Indique una cantidad cerrada positiva",IF(OR(D190&lt;=0,D190&gt;1000000,ROUND(D190,8)&lt;&gt;D190),"Indique una cantidad cerrada positiva",IF(NOT(ISNUMBER(INDEX('Trades'!$D$9:$D$208,MATCH(B190,'Trades'!$A$9:$A$208,0)))),"Introduzca una fecha y hora de apertura válidas",IF(C190&lt;INDEX('Trades'!$D$9:$D$208,MATCH(B190,'Trades'!$A$9:$A$208,0)),"El cierre precede a la apertura",IF(AND(E190&lt;&gt;"",OR(NOT(ISNUMBER(E190)),E190&lt;=0)),"Indique un precio positivo o deje la celda vacía",IF(AND(F190&lt;&gt;"",NOT(ISNUMBER(F190))),"El P&amp;L bruto debe ser numérico o estar vacío",IF(AND(ISNUMBER(F190),OR(ABS(F190)&gt;1000000000,ROUND(F190,2)&lt;&gt;F190)),"Importes: hasta 2 decimales; valor absoluto de entrada ≤ 1.000.000.000.",""))))))))))))))))</x:f>
      </x:c>
      <x:c r="I190" s="29" t="str">
        <x:f>IF(ISNUMBER(D190),ROUND(D190,8),"")</x:f>
      </x:c>
      <x:c r="J190" s="29" t="n">
        <x:f>IF(ISNUMBER(F190),1,0)</x:f>
        <x:v>0</x:v>
      </x:c>
      <x:c r="K190" s="29" t="n">
        <x:f>IF(COUNTA(A190:F190)=0,0,1)</x:f>
        <x:v>0</x:v>
      </x:c>
    </x:row>
    <x:row r="191" ht="36" customHeight="1">
      <x:c r="A191" s="34"/>
      <x:c r="B191" s="34"/>
      <x:c r="C191" s="35"/>
      <x:c r="D191" s="36"/>
      <x:c r="E191" s="36"/>
      <x:c r="F191" s="37"/>
      <x:c r="G191" s="38" t="n">
        <x:f>IF(K191=0,0,IF(H191="",1,-1))</x:f>
        <x:v>0</x:v>
      </x:c>
      <x:c r="H191" s="33" t="str">
        <x:f>IF(K191=0,"",IF(A191="","Introduzca el ID de salida",IF(IF(IFERROR(OR(CODE(UPPER(LEFT(A191,1)))&lt;65,CODE(UPPER(LEFT(A191,1)))&gt;90),TRUE),TRUE,OR(NOT(ISTEXT(A191)),LEN(A191)&gt;64,LEN(A191)&lt;&gt;LEN(SUBSTITUTE(A191,"*","")),LEN(A191)&lt;&gt;LEN(SUBSTITUTE(A191,"?","")),LEN(A191)&lt;&gt;LEN(SUBSTITUTE(A191,"~","")),LEN(A191)&lt;&gt;LEN(SUBSTITUTE(A191,"=","")),LEN(A191)&lt;&gt;LEN(SUBSTITUTE(A191,"&lt;","")),LEN(A191)&lt;&gt;LEN(SUBSTITUTE(A191,"&gt;","")))),"ID: texto que empiece por A–Z, hasta 64 caracteres; sin *, ?, ~, =, &lt; ni &gt;. Ejemplo: T-001.",IF(COUNTIFS('Exits'!$A$9:$A$608,A191)&lt;&gt;1,"ID de salida duplicado",IF(B191="","Introduzca el ID de la operación principal",IF(IF(IFERROR(OR(CODE(UPPER(LEFT(B191,1)))&lt;65,CODE(UPPER(LEFT(B191,1)))&gt;90),TRUE),TRUE,OR(NOT(ISTEXT(B191)),LEN(B191)&gt;64,LEN(B191)&lt;&gt;LEN(SUBSTITUTE(B191,"*","")),LEN(B191)&lt;&gt;LEN(SUBSTITUTE(B191,"?","")),LEN(B191)&lt;&gt;LEN(SUBSTITUTE(B191,"~","")),LEN(B191)&lt;&gt;LEN(SUBSTITUTE(B191,"=","")),LEN(B191)&lt;&gt;LEN(SUBSTITUTE(B191,"&lt;","")),LEN(B191)&lt;&gt;LEN(SUBSTITUTE(B191,"&gt;","")))),"ID: texto que empiece por A–Z, hasta 64 caracteres; sin *, ?, ~, =, &lt; ni &gt;. Ejemplo: T-001.",IF(COUNTIFS('Trades'!$A$9:$A$208,B191)&lt;&gt;1,"El ID debe corresponder a una sola fila de Trades",IF(NOT(ISNUMBER(C191)),"Introduzca una fecha y hora de cierre válidas",IF(OR(C191&lt;1,C191&gt;2958465),"Introduzca una fecha y hora de cierre válidas",IF(NOT(ISNUMBER(D191)),"Indique una cantidad cerrada positiva",IF(OR(D191&lt;=0,D191&gt;1000000,ROUND(D191,8)&lt;&gt;D191),"Indique una cantidad cerrada positiva",IF(NOT(ISNUMBER(INDEX('Trades'!$D$9:$D$208,MATCH(B191,'Trades'!$A$9:$A$208,0)))),"Introduzca una fecha y hora de apertura válidas",IF(C191&lt;INDEX('Trades'!$D$9:$D$208,MATCH(B191,'Trades'!$A$9:$A$208,0)),"El cierre precede a la apertura",IF(AND(E191&lt;&gt;"",OR(NOT(ISNUMBER(E191)),E191&lt;=0)),"Indique un precio positivo o deje la celda vacía",IF(AND(F191&lt;&gt;"",NOT(ISNUMBER(F191))),"El P&amp;L bruto debe ser numérico o estar vacío",IF(AND(ISNUMBER(F191),OR(ABS(F191)&gt;1000000000,ROUND(F191,2)&lt;&gt;F191)),"Importes: hasta 2 decimales; valor absoluto de entrada ≤ 1.000.000.000.",""))))))))))))))))</x:f>
      </x:c>
      <x:c r="I191" s="29" t="str">
        <x:f>IF(ISNUMBER(D191),ROUND(D191,8),"")</x:f>
      </x:c>
      <x:c r="J191" s="29" t="n">
        <x:f>IF(ISNUMBER(F191),1,0)</x:f>
        <x:v>0</x:v>
      </x:c>
      <x:c r="K191" s="29" t="n">
        <x:f>IF(COUNTA(A191:F191)=0,0,1)</x:f>
        <x:v>0</x:v>
      </x:c>
    </x:row>
    <x:row r="192" ht="36" customHeight="1">
      <x:c r="A192" s="34"/>
      <x:c r="B192" s="34"/>
      <x:c r="C192" s="35"/>
      <x:c r="D192" s="36"/>
      <x:c r="E192" s="36"/>
      <x:c r="F192" s="37"/>
      <x:c r="G192" s="38" t="n">
        <x:f>IF(K192=0,0,IF(H192="",1,-1))</x:f>
        <x:v>0</x:v>
      </x:c>
      <x:c r="H192" s="33" t="str">
        <x:f>IF(K192=0,"",IF(A192="","Introduzca el ID de salida",IF(IF(IFERROR(OR(CODE(UPPER(LEFT(A192,1)))&lt;65,CODE(UPPER(LEFT(A192,1)))&gt;90),TRUE),TRUE,OR(NOT(ISTEXT(A192)),LEN(A192)&gt;64,LEN(A192)&lt;&gt;LEN(SUBSTITUTE(A192,"*","")),LEN(A192)&lt;&gt;LEN(SUBSTITUTE(A192,"?","")),LEN(A192)&lt;&gt;LEN(SUBSTITUTE(A192,"~","")),LEN(A192)&lt;&gt;LEN(SUBSTITUTE(A192,"=","")),LEN(A192)&lt;&gt;LEN(SUBSTITUTE(A192,"&lt;","")),LEN(A192)&lt;&gt;LEN(SUBSTITUTE(A192,"&gt;","")))),"ID: texto que empiece por A–Z, hasta 64 caracteres; sin *, ?, ~, =, &lt; ni &gt;. Ejemplo: T-001.",IF(COUNTIFS('Exits'!$A$9:$A$608,A192)&lt;&gt;1,"ID de salida duplicado",IF(B192="","Introduzca el ID de la operación principal",IF(IF(IFERROR(OR(CODE(UPPER(LEFT(B192,1)))&lt;65,CODE(UPPER(LEFT(B192,1)))&gt;90),TRUE),TRUE,OR(NOT(ISTEXT(B192)),LEN(B192)&gt;64,LEN(B192)&lt;&gt;LEN(SUBSTITUTE(B192,"*","")),LEN(B192)&lt;&gt;LEN(SUBSTITUTE(B192,"?","")),LEN(B192)&lt;&gt;LEN(SUBSTITUTE(B192,"~","")),LEN(B192)&lt;&gt;LEN(SUBSTITUTE(B192,"=","")),LEN(B192)&lt;&gt;LEN(SUBSTITUTE(B192,"&lt;","")),LEN(B192)&lt;&gt;LEN(SUBSTITUTE(B192,"&gt;","")))),"ID: texto que empiece por A–Z, hasta 64 caracteres; sin *, ?, ~, =, &lt; ni &gt;. Ejemplo: T-001.",IF(COUNTIFS('Trades'!$A$9:$A$208,B192)&lt;&gt;1,"El ID debe corresponder a una sola fila de Trades",IF(NOT(ISNUMBER(C192)),"Introduzca una fecha y hora de cierre válidas",IF(OR(C192&lt;1,C192&gt;2958465),"Introduzca una fecha y hora de cierre válidas",IF(NOT(ISNUMBER(D192)),"Indique una cantidad cerrada positiva",IF(OR(D192&lt;=0,D192&gt;1000000,ROUND(D192,8)&lt;&gt;D192),"Indique una cantidad cerrada positiva",IF(NOT(ISNUMBER(INDEX('Trades'!$D$9:$D$208,MATCH(B192,'Trades'!$A$9:$A$208,0)))),"Introduzca una fecha y hora de apertura válidas",IF(C192&lt;INDEX('Trades'!$D$9:$D$208,MATCH(B192,'Trades'!$A$9:$A$208,0)),"El cierre precede a la apertura",IF(AND(E192&lt;&gt;"",OR(NOT(ISNUMBER(E192)),E192&lt;=0)),"Indique un precio positivo o deje la celda vacía",IF(AND(F192&lt;&gt;"",NOT(ISNUMBER(F192))),"El P&amp;L bruto debe ser numérico o estar vacío",IF(AND(ISNUMBER(F192),OR(ABS(F192)&gt;1000000000,ROUND(F192,2)&lt;&gt;F192)),"Importes: hasta 2 decimales; valor absoluto de entrada ≤ 1.000.000.000.",""))))))))))))))))</x:f>
      </x:c>
      <x:c r="I192" s="29" t="str">
        <x:f>IF(ISNUMBER(D192),ROUND(D192,8),"")</x:f>
      </x:c>
      <x:c r="J192" s="29" t="n">
        <x:f>IF(ISNUMBER(F192),1,0)</x:f>
        <x:v>0</x:v>
      </x:c>
      <x:c r="K192" s="29" t="n">
        <x:f>IF(COUNTA(A192:F192)=0,0,1)</x:f>
        <x:v>0</x:v>
      </x:c>
    </x:row>
    <x:row r="193" ht="36" customHeight="1">
      <x:c r="A193" s="34"/>
      <x:c r="B193" s="34"/>
      <x:c r="C193" s="35"/>
      <x:c r="D193" s="36"/>
      <x:c r="E193" s="36"/>
      <x:c r="F193" s="37"/>
      <x:c r="G193" s="38" t="n">
        <x:f>IF(K193=0,0,IF(H193="",1,-1))</x:f>
        <x:v>0</x:v>
      </x:c>
      <x:c r="H193" s="33" t="str">
        <x:f>IF(K193=0,"",IF(A193="","Introduzca el ID de salida",IF(IF(IFERROR(OR(CODE(UPPER(LEFT(A193,1)))&lt;65,CODE(UPPER(LEFT(A193,1)))&gt;90),TRUE),TRUE,OR(NOT(ISTEXT(A193)),LEN(A193)&gt;64,LEN(A193)&lt;&gt;LEN(SUBSTITUTE(A193,"*","")),LEN(A193)&lt;&gt;LEN(SUBSTITUTE(A193,"?","")),LEN(A193)&lt;&gt;LEN(SUBSTITUTE(A193,"~","")),LEN(A193)&lt;&gt;LEN(SUBSTITUTE(A193,"=","")),LEN(A193)&lt;&gt;LEN(SUBSTITUTE(A193,"&lt;","")),LEN(A193)&lt;&gt;LEN(SUBSTITUTE(A193,"&gt;","")))),"ID: texto que empiece por A–Z, hasta 64 caracteres; sin *, ?, ~, =, &lt; ni &gt;. Ejemplo: T-001.",IF(COUNTIFS('Exits'!$A$9:$A$608,A193)&lt;&gt;1,"ID de salida duplicado",IF(B193="","Introduzca el ID de la operación principal",IF(IF(IFERROR(OR(CODE(UPPER(LEFT(B193,1)))&lt;65,CODE(UPPER(LEFT(B193,1)))&gt;90),TRUE),TRUE,OR(NOT(ISTEXT(B193)),LEN(B193)&gt;64,LEN(B193)&lt;&gt;LEN(SUBSTITUTE(B193,"*","")),LEN(B193)&lt;&gt;LEN(SUBSTITUTE(B193,"?","")),LEN(B193)&lt;&gt;LEN(SUBSTITUTE(B193,"~","")),LEN(B193)&lt;&gt;LEN(SUBSTITUTE(B193,"=","")),LEN(B193)&lt;&gt;LEN(SUBSTITUTE(B193,"&lt;","")),LEN(B193)&lt;&gt;LEN(SUBSTITUTE(B193,"&gt;","")))),"ID: texto que empiece por A–Z, hasta 64 caracteres; sin *, ?, ~, =, &lt; ni &gt;. Ejemplo: T-001.",IF(COUNTIFS('Trades'!$A$9:$A$208,B193)&lt;&gt;1,"El ID debe corresponder a una sola fila de Trades",IF(NOT(ISNUMBER(C193)),"Introduzca una fecha y hora de cierre válidas",IF(OR(C193&lt;1,C193&gt;2958465),"Introduzca una fecha y hora de cierre válidas",IF(NOT(ISNUMBER(D193)),"Indique una cantidad cerrada positiva",IF(OR(D193&lt;=0,D193&gt;1000000,ROUND(D193,8)&lt;&gt;D193),"Indique una cantidad cerrada positiva",IF(NOT(ISNUMBER(INDEX('Trades'!$D$9:$D$208,MATCH(B193,'Trades'!$A$9:$A$208,0)))),"Introduzca una fecha y hora de apertura válidas",IF(C193&lt;INDEX('Trades'!$D$9:$D$208,MATCH(B193,'Trades'!$A$9:$A$208,0)),"El cierre precede a la apertura",IF(AND(E193&lt;&gt;"",OR(NOT(ISNUMBER(E193)),E193&lt;=0)),"Indique un precio positivo o deje la celda vacía",IF(AND(F193&lt;&gt;"",NOT(ISNUMBER(F193))),"El P&amp;L bruto debe ser numérico o estar vacío",IF(AND(ISNUMBER(F193),OR(ABS(F193)&gt;1000000000,ROUND(F193,2)&lt;&gt;F193)),"Importes: hasta 2 decimales; valor absoluto de entrada ≤ 1.000.000.000.",""))))))))))))))))</x:f>
      </x:c>
      <x:c r="I193" s="29" t="str">
        <x:f>IF(ISNUMBER(D193),ROUND(D193,8),"")</x:f>
      </x:c>
      <x:c r="J193" s="29" t="n">
        <x:f>IF(ISNUMBER(F193),1,0)</x:f>
        <x:v>0</x:v>
      </x:c>
      <x:c r="K193" s="29" t="n">
        <x:f>IF(COUNTA(A193:F193)=0,0,1)</x:f>
        <x:v>0</x:v>
      </x:c>
    </x:row>
    <x:row r="194" ht="36" customHeight="1">
      <x:c r="A194" s="34"/>
      <x:c r="B194" s="34"/>
      <x:c r="C194" s="35"/>
      <x:c r="D194" s="36"/>
      <x:c r="E194" s="36"/>
      <x:c r="F194" s="37"/>
      <x:c r="G194" s="38" t="n">
        <x:f>IF(K194=0,0,IF(H194="",1,-1))</x:f>
        <x:v>0</x:v>
      </x:c>
      <x:c r="H194" s="33" t="str">
        <x:f>IF(K194=0,"",IF(A194="","Introduzca el ID de salida",IF(IF(IFERROR(OR(CODE(UPPER(LEFT(A194,1)))&lt;65,CODE(UPPER(LEFT(A194,1)))&gt;90),TRUE),TRUE,OR(NOT(ISTEXT(A194)),LEN(A194)&gt;64,LEN(A194)&lt;&gt;LEN(SUBSTITUTE(A194,"*","")),LEN(A194)&lt;&gt;LEN(SUBSTITUTE(A194,"?","")),LEN(A194)&lt;&gt;LEN(SUBSTITUTE(A194,"~","")),LEN(A194)&lt;&gt;LEN(SUBSTITUTE(A194,"=","")),LEN(A194)&lt;&gt;LEN(SUBSTITUTE(A194,"&lt;","")),LEN(A194)&lt;&gt;LEN(SUBSTITUTE(A194,"&gt;","")))),"ID: texto que empiece por A–Z, hasta 64 caracteres; sin *, ?, ~, =, &lt; ni &gt;. Ejemplo: T-001.",IF(COUNTIFS('Exits'!$A$9:$A$608,A194)&lt;&gt;1,"ID de salida duplicado",IF(B194="","Introduzca el ID de la operación principal",IF(IF(IFERROR(OR(CODE(UPPER(LEFT(B194,1)))&lt;65,CODE(UPPER(LEFT(B194,1)))&gt;90),TRUE),TRUE,OR(NOT(ISTEXT(B194)),LEN(B194)&gt;64,LEN(B194)&lt;&gt;LEN(SUBSTITUTE(B194,"*","")),LEN(B194)&lt;&gt;LEN(SUBSTITUTE(B194,"?","")),LEN(B194)&lt;&gt;LEN(SUBSTITUTE(B194,"~","")),LEN(B194)&lt;&gt;LEN(SUBSTITUTE(B194,"=","")),LEN(B194)&lt;&gt;LEN(SUBSTITUTE(B194,"&lt;","")),LEN(B194)&lt;&gt;LEN(SUBSTITUTE(B194,"&gt;","")))),"ID: texto que empiece por A–Z, hasta 64 caracteres; sin *, ?, ~, =, &lt; ni &gt;. Ejemplo: T-001.",IF(COUNTIFS('Trades'!$A$9:$A$208,B194)&lt;&gt;1,"El ID debe corresponder a una sola fila de Trades",IF(NOT(ISNUMBER(C194)),"Introduzca una fecha y hora de cierre válidas",IF(OR(C194&lt;1,C194&gt;2958465),"Introduzca una fecha y hora de cierre válidas",IF(NOT(ISNUMBER(D194)),"Indique una cantidad cerrada positiva",IF(OR(D194&lt;=0,D194&gt;1000000,ROUND(D194,8)&lt;&gt;D194),"Indique una cantidad cerrada positiva",IF(NOT(ISNUMBER(INDEX('Trades'!$D$9:$D$208,MATCH(B194,'Trades'!$A$9:$A$208,0)))),"Introduzca una fecha y hora de apertura válidas",IF(C194&lt;INDEX('Trades'!$D$9:$D$208,MATCH(B194,'Trades'!$A$9:$A$208,0)),"El cierre precede a la apertura",IF(AND(E194&lt;&gt;"",OR(NOT(ISNUMBER(E194)),E194&lt;=0)),"Indique un precio positivo o deje la celda vacía",IF(AND(F194&lt;&gt;"",NOT(ISNUMBER(F194))),"El P&amp;L bruto debe ser numérico o estar vacío",IF(AND(ISNUMBER(F194),OR(ABS(F194)&gt;1000000000,ROUND(F194,2)&lt;&gt;F194)),"Importes: hasta 2 decimales; valor absoluto de entrada ≤ 1.000.000.000.",""))))))))))))))))</x:f>
      </x:c>
      <x:c r="I194" s="29" t="str">
        <x:f>IF(ISNUMBER(D194),ROUND(D194,8),"")</x:f>
      </x:c>
      <x:c r="J194" s="29" t="n">
        <x:f>IF(ISNUMBER(F194),1,0)</x:f>
        <x:v>0</x:v>
      </x:c>
      <x:c r="K194" s="29" t="n">
        <x:f>IF(COUNTA(A194:F194)=0,0,1)</x:f>
        <x:v>0</x:v>
      </x:c>
    </x:row>
    <x:row r="195" ht="36" customHeight="1">
      <x:c r="A195" s="34"/>
      <x:c r="B195" s="34"/>
      <x:c r="C195" s="35"/>
      <x:c r="D195" s="36"/>
      <x:c r="E195" s="36"/>
      <x:c r="F195" s="37"/>
      <x:c r="G195" s="38" t="n">
        <x:f>IF(K195=0,0,IF(H195="",1,-1))</x:f>
        <x:v>0</x:v>
      </x:c>
      <x:c r="H195" s="33" t="str">
        <x:f>IF(K195=0,"",IF(A195="","Introduzca el ID de salida",IF(IF(IFERROR(OR(CODE(UPPER(LEFT(A195,1)))&lt;65,CODE(UPPER(LEFT(A195,1)))&gt;90),TRUE),TRUE,OR(NOT(ISTEXT(A195)),LEN(A195)&gt;64,LEN(A195)&lt;&gt;LEN(SUBSTITUTE(A195,"*","")),LEN(A195)&lt;&gt;LEN(SUBSTITUTE(A195,"?","")),LEN(A195)&lt;&gt;LEN(SUBSTITUTE(A195,"~","")),LEN(A195)&lt;&gt;LEN(SUBSTITUTE(A195,"=","")),LEN(A195)&lt;&gt;LEN(SUBSTITUTE(A195,"&lt;","")),LEN(A195)&lt;&gt;LEN(SUBSTITUTE(A195,"&gt;","")))),"ID: texto que empiece por A–Z, hasta 64 caracteres; sin *, ?, ~, =, &lt; ni &gt;. Ejemplo: T-001.",IF(COUNTIFS('Exits'!$A$9:$A$608,A195)&lt;&gt;1,"ID de salida duplicado",IF(B195="","Introduzca el ID de la operación principal",IF(IF(IFERROR(OR(CODE(UPPER(LEFT(B195,1)))&lt;65,CODE(UPPER(LEFT(B195,1)))&gt;90),TRUE),TRUE,OR(NOT(ISTEXT(B195)),LEN(B195)&gt;64,LEN(B195)&lt;&gt;LEN(SUBSTITUTE(B195,"*","")),LEN(B195)&lt;&gt;LEN(SUBSTITUTE(B195,"?","")),LEN(B195)&lt;&gt;LEN(SUBSTITUTE(B195,"~","")),LEN(B195)&lt;&gt;LEN(SUBSTITUTE(B195,"=","")),LEN(B195)&lt;&gt;LEN(SUBSTITUTE(B195,"&lt;","")),LEN(B195)&lt;&gt;LEN(SUBSTITUTE(B195,"&gt;","")))),"ID: texto que empiece por A–Z, hasta 64 caracteres; sin *, ?, ~, =, &lt; ni &gt;. Ejemplo: T-001.",IF(COUNTIFS('Trades'!$A$9:$A$208,B195)&lt;&gt;1,"El ID debe corresponder a una sola fila de Trades",IF(NOT(ISNUMBER(C195)),"Introduzca una fecha y hora de cierre válidas",IF(OR(C195&lt;1,C195&gt;2958465),"Introduzca una fecha y hora de cierre válidas",IF(NOT(ISNUMBER(D195)),"Indique una cantidad cerrada positiva",IF(OR(D195&lt;=0,D195&gt;1000000,ROUND(D195,8)&lt;&gt;D195),"Indique una cantidad cerrada positiva",IF(NOT(ISNUMBER(INDEX('Trades'!$D$9:$D$208,MATCH(B195,'Trades'!$A$9:$A$208,0)))),"Introduzca una fecha y hora de apertura válidas",IF(C195&lt;INDEX('Trades'!$D$9:$D$208,MATCH(B195,'Trades'!$A$9:$A$208,0)),"El cierre precede a la apertura",IF(AND(E195&lt;&gt;"",OR(NOT(ISNUMBER(E195)),E195&lt;=0)),"Indique un precio positivo o deje la celda vacía",IF(AND(F195&lt;&gt;"",NOT(ISNUMBER(F195))),"El P&amp;L bruto debe ser numérico o estar vacío",IF(AND(ISNUMBER(F195),OR(ABS(F195)&gt;1000000000,ROUND(F195,2)&lt;&gt;F195)),"Importes: hasta 2 decimales; valor absoluto de entrada ≤ 1.000.000.000.",""))))))))))))))))</x:f>
      </x:c>
      <x:c r="I195" s="29" t="str">
        <x:f>IF(ISNUMBER(D195),ROUND(D195,8),"")</x:f>
      </x:c>
      <x:c r="J195" s="29" t="n">
        <x:f>IF(ISNUMBER(F195),1,0)</x:f>
        <x:v>0</x:v>
      </x:c>
      <x:c r="K195" s="29" t="n">
        <x:f>IF(COUNTA(A195:F195)=0,0,1)</x:f>
        <x:v>0</x:v>
      </x:c>
    </x:row>
    <x:row r="196" ht="36" customHeight="1">
      <x:c r="A196" s="34"/>
      <x:c r="B196" s="34"/>
      <x:c r="C196" s="35"/>
      <x:c r="D196" s="36"/>
      <x:c r="E196" s="36"/>
      <x:c r="F196" s="37"/>
      <x:c r="G196" s="38" t="n">
        <x:f>IF(K196=0,0,IF(H196="",1,-1))</x:f>
        <x:v>0</x:v>
      </x:c>
      <x:c r="H196" s="33" t="str">
        <x:f>IF(K196=0,"",IF(A196="","Introduzca el ID de salida",IF(IF(IFERROR(OR(CODE(UPPER(LEFT(A196,1)))&lt;65,CODE(UPPER(LEFT(A196,1)))&gt;90),TRUE),TRUE,OR(NOT(ISTEXT(A196)),LEN(A196)&gt;64,LEN(A196)&lt;&gt;LEN(SUBSTITUTE(A196,"*","")),LEN(A196)&lt;&gt;LEN(SUBSTITUTE(A196,"?","")),LEN(A196)&lt;&gt;LEN(SUBSTITUTE(A196,"~","")),LEN(A196)&lt;&gt;LEN(SUBSTITUTE(A196,"=","")),LEN(A196)&lt;&gt;LEN(SUBSTITUTE(A196,"&lt;","")),LEN(A196)&lt;&gt;LEN(SUBSTITUTE(A196,"&gt;","")))),"ID: texto que empiece por A–Z, hasta 64 caracteres; sin *, ?, ~, =, &lt; ni &gt;. Ejemplo: T-001.",IF(COUNTIFS('Exits'!$A$9:$A$608,A196)&lt;&gt;1,"ID de salida duplicado",IF(B196="","Introduzca el ID de la operación principal",IF(IF(IFERROR(OR(CODE(UPPER(LEFT(B196,1)))&lt;65,CODE(UPPER(LEFT(B196,1)))&gt;90),TRUE),TRUE,OR(NOT(ISTEXT(B196)),LEN(B196)&gt;64,LEN(B196)&lt;&gt;LEN(SUBSTITUTE(B196,"*","")),LEN(B196)&lt;&gt;LEN(SUBSTITUTE(B196,"?","")),LEN(B196)&lt;&gt;LEN(SUBSTITUTE(B196,"~","")),LEN(B196)&lt;&gt;LEN(SUBSTITUTE(B196,"=","")),LEN(B196)&lt;&gt;LEN(SUBSTITUTE(B196,"&lt;","")),LEN(B196)&lt;&gt;LEN(SUBSTITUTE(B196,"&gt;","")))),"ID: texto que empiece por A–Z, hasta 64 caracteres; sin *, ?, ~, =, &lt; ni &gt;. Ejemplo: T-001.",IF(COUNTIFS('Trades'!$A$9:$A$208,B196)&lt;&gt;1,"El ID debe corresponder a una sola fila de Trades",IF(NOT(ISNUMBER(C196)),"Introduzca una fecha y hora de cierre válidas",IF(OR(C196&lt;1,C196&gt;2958465),"Introduzca una fecha y hora de cierre válidas",IF(NOT(ISNUMBER(D196)),"Indique una cantidad cerrada positiva",IF(OR(D196&lt;=0,D196&gt;1000000,ROUND(D196,8)&lt;&gt;D196),"Indique una cantidad cerrada positiva",IF(NOT(ISNUMBER(INDEX('Trades'!$D$9:$D$208,MATCH(B196,'Trades'!$A$9:$A$208,0)))),"Introduzca una fecha y hora de apertura válidas",IF(C196&lt;INDEX('Trades'!$D$9:$D$208,MATCH(B196,'Trades'!$A$9:$A$208,0)),"El cierre precede a la apertura",IF(AND(E196&lt;&gt;"",OR(NOT(ISNUMBER(E196)),E196&lt;=0)),"Indique un precio positivo o deje la celda vacía",IF(AND(F196&lt;&gt;"",NOT(ISNUMBER(F196))),"El P&amp;L bruto debe ser numérico o estar vacío",IF(AND(ISNUMBER(F196),OR(ABS(F196)&gt;1000000000,ROUND(F196,2)&lt;&gt;F196)),"Importes: hasta 2 decimales; valor absoluto de entrada ≤ 1.000.000.000.",""))))))))))))))))</x:f>
      </x:c>
      <x:c r="I196" s="29" t="str">
        <x:f>IF(ISNUMBER(D196),ROUND(D196,8),"")</x:f>
      </x:c>
      <x:c r="J196" s="29" t="n">
        <x:f>IF(ISNUMBER(F196),1,0)</x:f>
        <x:v>0</x:v>
      </x:c>
      <x:c r="K196" s="29" t="n">
        <x:f>IF(COUNTA(A196:F196)=0,0,1)</x:f>
        <x:v>0</x:v>
      </x:c>
    </x:row>
    <x:row r="197" ht="36" customHeight="1">
      <x:c r="A197" s="34"/>
      <x:c r="B197" s="34"/>
      <x:c r="C197" s="35"/>
      <x:c r="D197" s="36"/>
      <x:c r="E197" s="36"/>
      <x:c r="F197" s="37"/>
      <x:c r="G197" s="38" t="n">
        <x:f>IF(K197=0,0,IF(H197="",1,-1))</x:f>
        <x:v>0</x:v>
      </x:c>
      <x:c r="H197" s="33" t="str">
        <x:f>IF(K197=0,"",IF(A197="","Introduzca el ID de salida",IF(IF(IFERROR(OR(CODE(UPPER(LEFT(A197,1)))&lt;65,CODE(UPPER(LEFT(A197,1)))&gt;90),TRUE),TRUE,OR(NOT(ISTEXT(A197)),LEN(A197)&gt;64,LEN(A197)&lt;&gt;LEN(SUBSTITUTE(A197,"*","")),LEN(A197)&lt;&gt;LEN(SUBSTITUTE(A197,"?","")),LEN(A197)&lt;&gt;LEN(SUBSTITUTE(A197,"~","")),LEN(A197)&lt;&gt;LEN(SUBSTITUTE(A197,"=","")),LEN(A197)&lt;&gt;LEN(SUBSTITUTE(A197,"&lt;","")),LEN(A197)&lt;&gt;LEN(SUBSTITUTE(A197,"&gt;","")))),"ID: texto que empiece por A–Z, hasta 64 caracteres; sin *, ?, ~, =, &lt; ni &gt;. Ejemplo: T-001.",IF(COUNTIFS('Exits'!$A$9:$A$608,A197)&lt;&gt;1,"ID de salida duplicado",IF(B197="","Introduzca el ID de la operación principal",IF(IF(IFERROR(OR(CODE(UPPER(LEFT(B197,1)))&lt;65,CODE(UPPER(LEFT(B197,1)))&gt;90),TRUE),TRUE,OR(NOT(ISTEXT(B197)),LEN(B197)&gt;64,LEN(B197)&lt;&gt;LEN(SUBSTITUTE(B197,"*","")),LEN(B197)&lt;&gt;LEN(SUBSTITUTE(B197,"?","")),LEN(B197)&lt;&gt;LEN(SUBSTITUTE(B197,"~","")),LEN(B197)&lt;&gt;LEN(SUBSTITUTE(B197,"=","")),LEN(B197)&lt;&gt;LEN(SUBSTITUTE(B197,"&lt;","")),LEN(B197)&lt;&gt;LEN(SUBSTITUTE(B197,"&gt;","")))),"ID: texto que empiece por A–Z, hasta 64 caracteres; sin *, ?, ~, =, &lt; ni &gt;. Ejemplo: T-001.",IF(COUNTIFS('Trades'!$A$9:$A$208,B197)&lt;&gt;1,"El ID debe corresponder a una sola fila de Trades",IF(NOT(ISNUMBER(C197)),"Introduzca una fecha y hora de cierre válidas",IF(OR(C197&lt;1,C197&gt;2958465),"Introduzca una fecha y hora de cierre válidas",IF(NOT(ISNUMBER(D197)),"Indique una cantidad cerrada positiva",IF(OR(D197&lt;=0,D197&gt;1000000,ROUND(D197,8)&lt;&gt;D197),"Indique una cantidad cerrada positiva",IF(NOT(ISNUMBER(INDEX('Trades'!$D$9:$D$208,MATCH(B197,'Trades'!$A$9:$A$208,0)))),"Introduzca una fecha y hora de apertura válidas",IF(C197&lt;INDEX('Trades'!$D$9:$D$208,MATCH(B197,'Trades'!$A$9:$A$208,0)),"El cierre precede a la apertura",IF(AND(E197&lt;&gt;"",OR(NOT(ISNUMBER(E197)),E197&lt;=0)),"Indique un precio positivo o deje la celda vacía",IF(AND(F197&lt;&gt;"",NOT(ISNUMBER(F197))),"El P&amp;L bruto debe ser numérico o estar vacío",IF(AND(ISNUMBER(F197),OR(ABS(F197)&gt;1000000000,ROUND(F197,2)&lt;&gt;F197)),"Importes: hasta 2 decimales; valor absoluto de entrada ≤ 1.000.000.000.",""))))))))))))))))</x:f>
      </x:c>
      <x:c r="I197" s="29" t="str">
        <x:f>IF(ISNUMBER(D197),ROUND(D197,8),"")</x:f>
      </x:c>
      <x:c r="J197" s="29" t="n">
        <x:f>IF(ISNUMBER(F197),1,0)</x:f>
        <x:v>0</x:v>
      </x:c>
      <x:c r="K197" s="29" t="n">
        <x:f>IF(COUNTA(A197:F197)=0,0,1)</x:f>
        <x:v>0</x:v>
      </x:c>
    </x:row>
    <x:row r="198" ht="36" customHeight="1">
      <x:c r="A198" s="34"/>
      <x:c r="B198" s="34"/>
      <x:c r="C198" s="35"/>
      <x:c r="D198" s="36"/>
      <x:c r="E198" s="36"/>
      <x:c r="F198" s="37"/>
      <x:c r="G198" s="38" t="n">
        <x:f>IF(K198=0,0,IF(H198="",1,-1))</x:f>
        <x:v>0</x:v>
      </x:c>
      <x:c r="H198" s="33" t="str">
        <x:f>IF(K198=0,"",IF(A198="","Introduzca el ID de salida",IF(IF(IFERROR(OR(CODE(UPPER(LEFT(A198,1)))&lt;65,CODE(UPPER(LEFT(A198,1)))&gt;90),TRUE),TRUE,OR(NOT(ISTEXT(A198)),LEN(A198)&gt;64,LEN(A198)&lt;&gt;LEN(SUBSTITUTE(A198,"*","")),LEN(A198)&lt;&gt;LEN(SUBSTITUTE(A198,"?","")),LEN(A198)&lt;&gt;LEN(SUBSTITUTE(A198,"~","")),LEN(A198)&lt;&gt;LEN(SUBSTITUTE(A198,"=","")),LEN(A198)&lt;&gt;LEN(SUBSTITUTE(A198,"&lt;","")),LEN(A198)&lt;&gt;LEN(SUBSTITUTE(A198,"&gt;","")))),"ID: texto que empiece por A–Z, hasta 64 caracteres; sin *, ?, ~, =, &lt; ni &gt;. Ejemplo: T-001.",IF(COUNTIFS('Exits'!$A$9:$A$608,A198)&lt;&gt;1,"ID de salida duplicado",IF(B198="","Introduzca el ID de la operación principal",IF(IF(IFERROR(OR(CODE(UPPER(LEFT(B198,1)))&lt;65,CODE(UPPER(LEFT(B198,1)))&gt;90),TRUE),TRUE,OR(NOT(ISTEXT(B198)),LEN(B198)&gt;64,LEN(B198)&lt;&gt;LEN(SUBSTITUTE(B198,"*","")),LEN(B198)&lt;&gt;LEN(SUBSTITUTE(B198,"?","")),LEN(B198)&lt;&gt;LEN(SUBSTITUTE(B198,"~","")),LEN(B198)&lt;&gt;LEN(SUBSTITUTE(B198,"=","")),LEN(B198)&lt;&gt;LEN(SUBSTITUTE(B198,"&lt;","")),LEN(B198)&lt;&gt;LEN(SUBSTITUTE(B198,"&gt;","")))),"ID: texto que empiece por A–Z, hasta 64 caracteres; sin *, ?, ~, =, &lt; ni &gt;. Ejemplo: T-001.",IF(COUNTIFS('Trades'!$A$9:$A$208,B198)&lt;&gt;1,"El ID debe corresponder a una sola fila de Trades",IF(NOT(ISNUMBER(C198)),"Introduzca una fecha y hora de cierre válidas",IF(OR(C198&lt;1,C198&gt;2958465),"Introduzca una fecha y hora de cierre válidas",IF(NOT(ISNUMBER(D198)),"Indique una cantidad cerrada positiva",IF(OR(D198&lt;=0,D198&gt;1000000,ROUND(D198,8)&lt;&gt;D198),"Indique una cantidad cerrada positiva",IF(NOT(ISNUMBER(INDEX('Trades'!$D$9:$D$208,MATCH(B198,'Trades'!$A$9:$A$208,0)))),"Introduzca una fecha y hora de apertura válidas",IF(C198&lt;INDEX('Trades'!$D$9:$D$208,MATCH(B198,'Trades'!$A$9:$A$208,0)),"El cierre precede a la apertura",IF(AND(E198&lt;&gt;"",OR(NOT(ISNUMBER(E198)),E198&lt;=0)),"Indique un precio positivo o deje la celda vacía",IF(AND(F198&lt;&gt;"",NOT(ISNUMBER(F198))),"El P&amp;L bruto debe ser numérico o estar vacío",IF(AND(ISNUMBER(F198),OR(ABS(F198)&gt;1000000000,ROUND(F198,2)&lt;&gt;F198)),"Importes: hasta 2 decimales; valor absoluto de entrada ≤ 1.000.000.000.",""))))))))))))))))</x:f>
      </x:c>
      <x:c r="I198" s="29" t="str">
        <x:f>IF(ISNUMBER(D198),ROUND(D198,8),"")</x:f>
      </x:c>
      <x:c r="J198" s="29" t="n">
        <x:f>IF(ISNUMBER(F198),1,0)</x:f>
        <x:v>0</x:v>
      </x:c>
      <x:c r="K198" s="29" t="n">
        <x:f>IF(COUNTA(A198:F198)=0,0,1)</x:f>
        <x:v>0</x:v>
      </x:c>
    </x:row>
    <x:row r="199" ht="36" customHeight="1">
      <x:c r="A199" s="34"/>
      <x:c r="B199" s="34"/>
      <x:c r="C199" s="35"/>
      <x:c r="D199" s="36"/>
      <x:c r="E199" s="36"/>
      <x:c r="F199" s="37"/>
      <x:c r="G199" s="38" t="n">
        <x:f>IF(K199=0,0,IF(H199="",1,-1))</x:f>
        <x:v>0</x:v>
      </x:c>
      <x:c r="H199" s="33" t="str">
        <x:f>IF(K199=0,"",IF(A199="","Introduzca el ID de salida",IF(IF(IFERROR(OR(CODE(UPPER(LEFT(A199,1)))&lt;65,CODE(UPPER(LEFT(A199,1)))&gt;90),TRUE),TRUE,OR(NOT(ISTEXT(A199)),LEN(A199)&gt;64,LEN(A199)&lt;&gt;LEN(SUBSTITUTE(A199,"*","")),LEN(A199)&lt;&gt;LEN(SUBSTITUTE(A199,"?","")),LEN(A199)&lt;&gt;LEN(SUBSTITUTE(A199,"~","")),LEN(A199)&lt;&gt;LEN(SUBSTITUTE(A199,"=","")),LEN(A199)&lt;&gt;LEN(SUBSTITUTE(A199,"&lt;","")),LEN(A199)&lt;&gt;LEN(SUBSTITUTE(A199,"&gt;","")))),"ID: texto que empiece por A–Z, hasta 64 caracteres; sin *, ?, ~, =, &lt; ni &gt;. Ejemplo: T-001.",IF(COUNTIFS('Exits'!$A$9:$A$608,A199)&lt;&gt;1,"ID de salida duplicado",IF(B199="","Introduzca el ID de la operación principal",IF(IF(IFERROR(OR(CODE(UPPER(LEFT(B199,1)))&lt;65,CODE(UPPER(LEFT(B199,1)))&gt;90),TRUE),TRUE,OR(NOT(ISTEXT(B199)),LEN(B199)&gt;64,LEN(B199)&lt;&gt;LEN(SUBSTITUTE(B199,"*","")),LEN(B199)&lt;&gt;LEN(SUBSTITUTE(B199,"?","")),LEN(B199)&lt;&gt;LEN(SUBSTITUTE(B199,"~","")),LEN(B199)&lt;&gt;LEN(SUBSTITUTE(B199,"=","")),LEN(B199)&lt;&gt;LEN(SUBSTITUTE(B199,"&lt;","")),LEN(B199)&lt;&gt;LEN(SUBSTITUTE(B199,"&gt;","")))),"ID: texto que empiece por A–Z, hasta 64 caracteres; sin *, ?, ~, =, &lt; ni &gt;. Ejemplo: T-001.",IF(COUNTIFS('Trades'!$A$9:$A$208,B199)&lt;&gt;1,"El ID debe corresponder a una sola fila de Trades",IF(NOT(ISNUMBER(C199)),"Introduzca una fecha y hora de cierre válidas",IF(OR(C199&lt;1,C199&gt;2958465),"Introduzca una fecha y hora de cierre válidas",IF(NOT(ISNUMBER(D199)),"Indique una cantidad cerrada positiva",IF(OR(D199&lt;=0,D199&gt;1000000,ROUND(D199,8)&lt;&gt;D199),"Indique una cantidad cerrada positiva",IF(NOT(ISNUMBER(INDEX('Trades'!$D$9:$D$208,MATCH(B199,'Trades'!$A$9:$A$208,0)))),"Introduzca una fecha y hora de apertura válidas",IF(C199&lt;INDEX('Trades'!$D$9:$D$208,MATCH(B199,'Trades'!$A$9:$A$208,0)),"El cierre precede a la apertura",IF(AND(E199&lt;&gt;"",OR(NOT(ISNUMBER(E199)),E199&lt;=0)),"Indique un precio positivo o deje la celda vacía",IF(AND(F199&lt;&gt;"",NOT(ISNUMBER(F199))),"El P&amp;L bruto debe ser numérico o estar vacío",IF(AND(ISNUMBER(F199),OR(ABS(F199)&gt;1000000000,ROUND(F199,2)&lt;&gt;F199)),"Importes: hasta 2 decimales; valor absoluto de entrada ≤ 1.000.000.000.",""))))))))))))))))</x:f>
      </x:c>
      <x:c r="I199" s="29" t="str">
        <x:f>IF(ISNUMBER(D199),ROUND(D199,8),"")</x:f>
      </x:c>
      <x:c r="J199" s="29" t="n">
        <x:f>IF(ISNUMBER(F199),1,0)</x:f>
        <x:v>0</x:v>
      </x:c>
      <x:c r="K199" s="29" t="n">
        <x:f>IF(COUNTA(A199:F199)=0,0,1)</x:f>
        <x:v>0</x:v>
      </x:c>
    </x:row>
    <x:row r="200" ht="36" customHeight="1">
      <x:c r="A200" s="34"/>
      <x:c r="B200" s="34"/>
      <x:c r="C200" s="35"/>
      <x:c r="D200" s="36"/>
      <x:c r="E200" s="36"/>
      <x:c r="F200" s="37"/>
      <x:c r="G200" s="38" t="n">
        <x:f>IF(K200=0,0,IF(H200="",1,-1))</x:f>
        <x:v>0</x:v>
      </x:c>
      <x:c r="H200" s="33" t="str">
        <x:f>IF(K200=0,"",IF(A200="","Introduzca el ID de salida",IF(IF(IFERROR(OR(CODE(UPPER(LEFT(A200,1)))&lt;65,CODE(UPPER(LEFT(A200,1)))&gt;90),TRUE),TRUE,OR(NOT(ISTEXT(A200)),LEN(A200)&gt;64,LEN(A200)&lt;&gt;LEN(SUBSTITUTE(A200,"*","")),LEN(A200)&lt;&gt;LEN(SUBSTITUTE(A200,"?","")),LEN(A200)&lt;&gt;LEN(SUBSTITUTE(A200,"~","")),LEN(A200)&lt;&gt;LEN(SUBSTITUTE(A200,"=","")),LEN(A200)&lt;&gt;LEN(SUBSTITUTE(A200,"&lt;","")),LEN(A200)&lt;&gt;LEN(SUBSTITUTE(A200,"&gt;","")))),"ID: texto que empiece por A–Z, hasta 64 caracteres; sin *, ?, ~, =, &lt; ni &gt;. Ejemplo: T-001.",IF(COUNTIFS('Exits'!$A$9:$A$608,A200)&lt;&gt;1,"ID de salida duplicado",IF(B200="","Introduzca el ID de la operación principal",IF(IF(IFERROR(OR(CODE(UPPER(LEFT(B200,1)))&lt;65,CODE(UPPER(LEFT(B200,1)))&gt;90),TRUE),TRUE,OR(NOT(ISTEXT(B200)),LEN(B200)&gt;64,LEN(B200)&lt;&gt;LEN(SUBSTITUTE(B200,"*","")),LEN(B200)&lt;&gt;LEN(SUBSTITUTE(B200,"?","")),LEN(B200)&lt;&gt;LEN(SUBSTITUTE(B200,"~","")),LEN(B200)&lt;&gt;LEN(SUBSTITUTE(B200,"=","")),LEN(B200)&lt;&gt;LEN(SUBSTITUTE(B200,"&lt;","")),LEN(B200)&lt;&gt;LEN(SUBSTITUTE(B200,"&gt;","")))),"ID: texto que empiece por A–Z, hasta 64 caracteres; sin *, ?, ~, =, &lt; ni &gt;. Ejemplo: T-001.",IF(COUNTIFS('Trades'!$A$9:$A$208,B200)&lt;&gt;1,"El ID debe corresponder a una sola fila de Trades",IF(NOT(ISNUMBER(C200)),"Introduzca una fecha y hora de cierre válidas",IF(OR(C200&lt;1,C200&gt;2958465),"Introduzca una fecha y hora de cierre válidas",IF(NOT(ISNUMBER(D200)),"Indique una cantidad cerrada positiva",IF(OR(D200&lt;=0,D200&gt;1000000,ROUND(D200,8)&lt;&gt;D200),"Indique una cantidad cerrada positiva",IF(NOT(ISNUMBER(INDEX('Trades'!$D$9:$D$208,MATCH(B200,'Trades'!$A$9:$A$208,0)))),"Introduzca una fecha y hora de apertura válidas",IF(C200&lt;INDEX('Trades'!$D$9:$D$208,MATCH(B200,'Trades'!$A$9:$A$208,0)),"El cierre precede a la apertura",IF(AND(E200&lt;&gt;"",OR(NOT(ISNUMBER(E200)),E200&lt;=0)),"Indique un precio positivo o deje la celda vacía",IF(AND(F200&lt;&gt;"",NOT(ISNUMBER(F200))),"El P&amp;L bruto debe ser numérico o estar vacío",IF(AND(ISNUMBER(F200),OR(ABS(F200)&gt;1000000000,ROUND(F200,2)&lt;&gt;F200)),"Importes: hasta 2 decimales; valor absoluto de entrada ≤ 1.000.000.000.",""))))))))))))))))</x:f>
      </x:c>
      <x:c r="I200" s="29" t="str">
        <x:f>IF(ISNUMBER(D200),ROUND(D200,8),"")</x:f>
      </x:c>
      <x:c r="J200" s="29" t="n">
        <x:f>IF(ISNUMBER(F200),1,0)</x:f>
        <x:v>0</x:v>
      </x:c>
      <x:c r="K200" s="29" t="n">
        <x:f>IF(COUNTA(A200:F200)=0,0,1)</x:f>
        <x:v>0</x:v>
      </x:c>
    </x:row>
    <x:row r="201" ht="36" customHeight="1">
      <x:c r="A201" s="34"/>
      <x:c r="B201" s="34"/>
      <x:c r="C201" s="35"/>
      <x:c r="D201" s="36"/>
      <x:c r="E201" s="36"/>
      <x:c r="F201" s="37"/>
      <x:c r="G201" s="38" t="n">
        <x:f>IF(K201=0,0,IF(H201="",1,-1))</x:f>
        <x:v>0</x:v>
      </x:c>
      <x:c r="H201" s="33" t="str">
        <x:f>IF(K201=0,"",IF(A201="","Introduzca el ID de salida",IF(IF(IFERROR(OR(CODE(UPPER(LEFT(A201,1)))&lt;65,CODE(UPPER(LEFT(A201,1)))&gt;90),TRUE),TRUE,OR(NOT(ISTEXT(A201)),LEN(A201)&gt;64,LEN(A201)&lt;&gt;LEN(SUBSTITUTE(A201,"*","")),LEN(A201)&lt;&gt;LEN(SUBSTITUTE(A201,"?","")),LEN(A201)&lt;&gt;LEN(SUBSTITUTE(A201,"~","")),LEN(A201)&lt;&gt;LEN(SUBSTITUTE(A201,"=","")),LEN(A201)&lt;&gt;LEN(SUBSTITUTE(A201,"&lt;","")),LEN(A201)&lt;&gt;LEN(SUBSTITUTE(A201,"&gt;","")))),"ID: texto que empiece por A–Z, hasta 64 caracteres; sin *, ?, ~, =, &lt; ni &gt;. Ejemplo: T-001.",IF(COUNTIFS('Exits'!$A$9:$A$608,A201)&lt;&gt;1,"ID de salida duplicado",IF(B201="","Introduzca el ID de la operación principal",IF(IF(IFERROR(OR(CODE(UPPER(LEFT(B201,1)))&lt;65,CODE(UPPER(LEFT(B201,1)))&gt;90),TRUE),TRUE,OR(NOT(ISTEXT(B201)),LEN(B201)&gt;64,LEN(B201)&lt;&gt;LEN(SUBSTITUTE(B201,"*","")),LEN(B201)&lt;&gt;LEN(SUBSTITUTE(B201,"?","")),LEN(B201)&lt;&gt;LEN(SUBSTITUTE(B201,"~","")),LEN(B201)&lt;&gt;LEN(SUBSTITUTE(B201,"=","")),LEN(B201)&lt;&gt;LEN(SUBSTITUTE(B201,"&lt;","")),LEN(B201)&lt;&gt;LEN(SUBSTITUTE(B201,"&gt;","")))),"ID: texto que empiece por A–Z, hasta 64 caracteres; sin *, ?, ~, =, &lt; ni &gt;. Ejemplo: T-001.",IF(COUNTIFS('Trades'!$A$9:$A$208,B201)&lt;&gt;1,"El ID debe corresponder a una sola fila de Trades",IF(NOT(ISNUMBER(C201)),"Introduzca una fecha y hora de cierre válidas",IF(OR(C201&lt;1,C201&gt;2958465),"Introduzca una fecha y hora de cierre válidas",IF(NOT(ISNUMBER(D201)),"Indique una cantidad cerrada positiva",IF(OR(D201&lt;=0,D201&gt;1000000,ROUND(D201,8)&lt;&gt;D201),"Indique una cantidad cerrada positiva",IF(NOT(ISNUMBER(INDEX('Trades'!$D$9:$D$208,MATCH(B201,'Trades'!$A$9:$A$208,0)))),"Introduzca una fecha y hora de apertura válidas",IF(C201&lt;INDEX('Trades'!$D$9:$D$208,MATCH(B201,'Trades'!$A$9:$A$208,0)),"El cierre precede a la apertura",IF(AND(E201&lt;&gt;"",OR(NOT(ISNUMBER(E201)),E201&lt;=0)),"Indique un precio positivo o deje la celda vacía",IF(AND(F201&lt;&gt;"",NOT(ISNUMBER(F201))),"El P&amp;L bruto debe ser numérico o estar vacío",IF(AND(ISNUMBER(F201),OR(ABS(F201)&gt;1000000000,ROUND(F201,2)&lt;&gt;F201)),"Importes: hasta 2 decimales; valor absoluto de entrada ≤ 1.000.000.000.",""))))))))))))))))</x:f>
      </x:c>
      <x:c r="I201" s="29" t="str">
        <x:f>IF(ISNUMBER(D201),ROUND(D201,8),"")</x:f>
      </x:c>
      <x:c r="J201" s="29" t="n">
        <x:f>IF(ISNUMBER(F201),1,0)</x:f>
        <x:v>0</x:v>
      </x:c>
      <x:c r="K201" s="29" t="n">
        <x:f>IF(COUNTA(A201:F201)=0,0,1)</x:f>
        <x:v>0</x:v>
      </x:c>
    </x:row>
    <x:row r="202" ht="36" customHeight="1">
      <x:c r="A202" s="34"/>
      <x:c r="B202" s="34"/>
      <x:c r="C202" s="35"/>
      <x:c r="D202" s="36"/>
      <x:c r="E202" s="36"/>
      <x:c r="F202" s="37"/>
      <x:c r="G202" s="38" t="n">
        <x:f>IF(K202=0,0,IF(H202="",1,-1))</x:f>
        <x:v>0</x:v>
      </x:c>
      <x:c r="H202" s="33" t="str">
        <x:f>IF(K202=0,"",IF(A202="","Introduzca el ID de salida",IF(IF(IFERROR(OR(CODE(UPPER(LEFT(A202,1)))&lt;65,CODE(UPPER(LEFT(A202,1)))&gt;90),TRUE),TRUE,OR(NOT(ISTEXT(A202)),LEN(A202)&gt;64,LEN(A202)&lt;&gt;LEN(SUBSTITUTE(A202,"*","")),LEN(A202)&lt;&gt;LEN(SUBSTITUTE(A202,"?","")),LEN(A202)&lt;&gt;LEN(SUBSTITUTE(A202,"~","")),LEN(A202)&lt;&gt;LEN(SUBSTITUTE(A202,"=","")),LEN(A202)&lt;&gt;LEN(SUBSTITUTE(A202,"&lt;","")),LEN(A202)&lt;&gt;LEN(SUBSTITUTE(A202,"&gt;","")))),"ID: texto que empiece por A–Z, hasta 64 caracteres; sin *, ?, ~, =, &lt; ni &gt;. Ejemplo: T-001.",IF(COUNTIFS('Exits'!$A$9:$A$608,A202)&lt;&gt;1,"ID de salida duplicado",IF(B202="","Introduzca el ID de la operación principal",IF(IF(IFERROR(OR(CODE(UPPER(LEFT(B202,1)))&lt;65,CODE(UPPER(LEFT(B202,1)))&gt;90),TRUE),TRUE,OR(NOT(ISTEXT(B202)),LEN(B202)&gt;64,LEN(B202)&lt;&gt;LEN(SUBSTITUTE(B202,"*","")),LEN(B202)&lt;&gt;LEN(SUBSTITUTE(B202,"?","")),LEN(B202)&lt;&gt;LEN(SUBSTITUTE(B202,"~","")),LEN(B202)&lt;&gt;LEN(SUBSTITUTE(B202,"=","")),LEN(B202)&lt;&gt;LEN(SUBSTITUTE(B202,"&lt;","")),LEN(B202)&lt;&gt;LEN(SUBSTITUTE(B202,"&gt;","")))),"ID: texto que empiece por A–Z, hasta 64 caracteres; sin *, ?, ~, =, &lt; ni &gt;. Ejemplo: T-001.",IF(COUNTIFS('Trades'!$A$9:$A$208,B202)&lt;&gt;1,"El ID debe corresponder a una sola fila de Trades",IF(NOT(ISNUMBER(C202)),"Introduzca una fecha y hora de cierre válidas",IF(OR(C202&lt;1,C202&gt;2958465),"Introduzca una fecha y hora de cierre válidas",IF(NOT(ISNUMBER(D202)),"Indique una cantidad cerrada positiva",IF(OR(D202&lt;=0,D202&gt;1000000,ROUND(D202,8)&lt;&gt;D202),"Indique una cantidad cerrada positiva",IF(NOT(ISNUMBER(INDEX('Trades'!$D$9:$D$208,MATCH(B202,'Trades'!$A$9:$A$208,0)))),"Introduzca una fecha y hora de apertura válidas",IF(C202&lt;INDEX('Trades'!$D$9:$D$208,MATCH(B202,'Trades'!$A$9:$A$208,0)),"El cierre precede a la apertura",IF(AND(E202&lt;&gt;"",OR(NOT(ISNUMBER(E202)),E202&lt;=0)),"Indique un precio positivo o deje la celda vacía",IF(AND(F202&lt;&gt;"",NOT(ISNUMBER(F202))),"El P&amp;L bruto debe ser numérico o estar vacío",IF(AND(ISNUMBER(F202),OR(ABS(F202)&gt;1000000000,ROUND(F202,2)&lt;&gt;F202)),"Importes: hasta 2 decimales; valor absoluto de entrada ≤ 1.000.000.000.",""))))))))))))))))</x:f>
      </x:c>
      <x:c r="I202" s="29" t="str">
        <x:f>IF(ISNUMBER(D202),ROUND(D202,8),"")</x:f>
      </x:c>
      <x:c r="J202" s="29" t="n">
        <x:f>IF(ISNUMBER(F202),1,0)</x:f>
        <x:v>0</x:v>
      </x:c>
      <x:c r="K202" s="29" t="n">
        <x:f>IF(COUNTA(A202:F202)=0,0,1)</x:f>
        <x:v>0</x:v>
      </x:c>
    </x:row>
    <x:row r="203" ht="36" customHeight="1">
      <x:c r="A203" s="34"/>
      <x:c r="B203" s="34"/>
      <x:c r="C203" s="35"/>
      <x:c r="D203" s="36"/>
      <x:c r="E203" s="36"/>
      <x:c r="F203" s="37"/>
      <x:c r="G203" s="38" t="n">
        <x:f>IF(K203=0,0,IF(H203="",1,-1))</x:f>
        <x:v>0</x:v>
      </x:c>
      <x:c r="H203" s="33" t="str">
        <x:f>IF(K203=0,"",IF(A203="","Introduzca el ID de salida",IF(IF(IFERROR(OR(CODE(UPPER(LEFT(A203,1)))&lt;65,CODE(UPPER(LEFT(A203,1)))&gt;90),TRUE),TRUE,OR(NOT(ISTEXT(A203)),LEN(A203)&gt;64,LEN(A203)&lt;&gt;LEN(SUBSTITUTE(A203,"*","")),LEN(A203)&lt;&gt;LEN(SUBSTITUTE(A203,"?","")),LEN(A203)&lt;&gt;LEN(SUBSTITUTE(A203,"~","")),LEN(A203)&lt;&gt;LEN(SUBSTITUTE(A203,"=","")),LEN(A203)&lt;&gt;LEN(SUBSTITUTE(A203,"&lt;","")),LEN(A203)&lt;&gt;LEN(SUBSTITUTE(A203,"&gt;","")))),"ID: texto que empiece por A–Z, hasta 64 caracteres; sin *, ?, ~, =, &lt; ni &gt;. Ejemplo: T-001.",IF(COUNTIFS('Exits'!$A$9:$A$608,A203)&lt;&gt;1,"ID de salida duplicado",IF(B203="","Introduzca el ID de la operación principal",IF(IF(IFERROR(OR(CODE(UPPER(LEFT(B203,1)))&lt;65,CODE(UPPER(LEFT(B203,1)))&gt;90),TRUE),TRUE,OR(NOT(ISTEXT(B203)),LEN(B203)&gt;64,LEN(B203)&lt;&gt;LEN(SUBSTITUTE(B203,"*","")),LEN(B203)&lt;&gt;LEN(SUBSTITUTE(B203,"?","")),LEN(B203)&lt;&gt;LEN(SUBSTITUTE(B203,"~","")),LEN(B203)&lt;&gt;LEN(SUBSTITUTE(B203,"=","")),LEN(B203)&lt;&gt;LEN(SUBSTITUTE(B203,"&lt;","")),LEN(B203)&lt;&gt;LEN(SUBSTITUTE(B203,"&gt;","")))),"ID: texto que empiece por A–Z, hasta 64 caracteres; sin *, ?, ~, =, &lt; ni &gt;. Ejemplo: T-001.",IF(COUNTIFS('Trades'!$A$9:$A$208,B203)&lt;&gt;1,"El ID debe corresponder a una sola fila de Trades",IF(NOT(ISNUMBER(C203)),"Introduzca una fecha y hora de cierre válidas",IF(OR(C203&lt;1,C203&gt;2958465),"Introduzca una fecha y hora de cierre válidas",IF(NOT(ISNUMBER(D203)),"Indique una cantidad cerrada positiva",IF(OR(D203&lt;=0,D203&gt;1000000,ROUND(D203,8)&lt;&gt;D203),"Indique una cantidad cerrada positiva",IF(NOT(ISNUMBER(INDEX('Trades'!$D$9:$D$208,MATCH(B203,'Trades'!$A$9:$A$208,0)))),"Introduzca una fecha y hora de apertura válidas",IF(C203&lt;INDEX('Trades'!$D$9:$D$208,MATCH(B203,'Trades'!$A$9:$A$208,0)),"El cierre precede a la apertura",IF(AND(E203&lt;&gt;"",OR(NOT(ISNUMBER(E203)),E203&lt;=0)),"Indique un precio positivo o deje la celda vacía",IF(AND(F203&lt;&gt;"",NOT(ISNUMBER(F203))),"El P&amp;L bruto debe ser numérico o estar vacío",IF(AND(ISNUMBER(F203),OR(ABS(F203)&gt;1000000000,ROUND(F203,2)&lt;&gt;F203)),"Importes: hasta 2 decimales; valor absoluto de entrada ≤ 1.000.000.000.",""))))))))))))))))</x:f>
      </x:c>
      <x:c r="I203" s="29" t="str">
        <x:f>IF(ISNUMBER(D203),ROUND(D203,8),"")</x:f>
      </x:c>
      <x:c r="J203" s="29" t="n">
        <x:f>IF(ISNUMBER(F203),1,0)</x:f>
        <x:v>0</x:v>
      </x:c>
      <x:c r="K203" s="29" t="n">
        <x:f>IF(COUNTA(A203:F203)=0,0,1)</x:f>
        <x:v>0</x:v>
      </x:c>
    </x:row>
    <x:row r="204" ht="36" customHeight="1">
      <x:c r="A204" s="34"/>
      <x:c r="B204" s="34"/>
      <x:c r="C204" s="35"/>
      <x:c r="D204" s="36"/>
      <x:c r="E204" s="36"/>
      <x:c r="F204" s="37"/>
      <x:c r="G204" s="38" t="n">
        <x:f>IF(K204=0,0,IF(H204="",1,-1))</x:f>
        <x:v>0</x:v>
      </x:c>
      <x:c r="H204" s="33" t="str">
        <x:f>IF(K204=0,"",IF(A204="","Introduzca el ID de salida",IF(IF(IFERROR(OR(CODE(UPPER(LEFT(A204,1)))&lt;65,CODE(UPPER(LEFT(A204,1)))&gt;90),TRUE),TRUE,OR(NOT(ISTEXT(A204)),LEN(A204)&gt;64,LEN(A204)&lt;&gt;LEN(SUBSTITUTE(A204,"*","")),LEN(A204)&lt;&gt;LEN(SUBSTITUTE(A204,"?","")),LEN(A204)&lt;&gt;LEN(SUBSTITUTE(A204,"~","")),LEN(A204)&lt;&gt;LEN(SUBSTITUTE(A204,"=","")),LEN(A204)&lt;&gt;LEN(SUBSTITUTE(A204,"&lt;","")),LEN(A204)&lt;&gt;LEN(SUBSTITUTE(A204,"&gt;","")))),"ID: texto que empiece por A–Z, hasta 64 caracteres; sin *, ?, ~, =, &lt; ni &gt;. Ejemplo: T-001.",IF(COUNTIFS('Exits'!$A$9:$A$608,A204)&lt;&gt;1,"ID de salida duplicado",IF(B204="","Introduzca el ID de la operación principal",IF(IF(IFERROR(OR(CODE(UPPER(LEFT(B204,1)))&lt;65,CODE(UPPER(LEFT(B204,1)))&gt;90),TRUE),TRUE,OR(NOT(ISTEXT(B204)),LEN(B204)&gt;64,LEN(B204)&lt;&gt;LEN(SUBSTITUTE(B204,"*","")),LEN(B204)&lt;&gt;LEN(SUBSTITUTE(B204,"?","")),LEN(B204)&lt;&gt;LEN(SUBSTITUTE(B204,"~","")),LEN(B204)&lt;&gt;LEN(SUBSTITUTE(B204,"=","")),LEN(B204)&lt;&gt;LEN(SUBSTITUTE(B204,"&lt;","")),LEN(B204)&lt;&gt;LEN(SUBSTITUTE(B204,"&gt;","")))),"ID: texto que empiece por A–Z, hasta 64 caracteres; sin *, ?, ~, =, &lt; ni &gt;. Ejemplo: T-001.",IF(COUNTIFS('Trades'!$A$9:$A$208,B204)&lt;&gt;1,"El ID debe corresponder a una sola fila de Trades",IF(NOT(ISNUMBER(C204)),"Introduzca una fecha y hora de cierre válidas",IF(OR(C204&lt;1,C204&gt;2958465),"Introduzca una fecha y hora de cierre válidas",IF(NOT(ISNUMBER(D204)),"Indique una cantidad cerrada positiva",IF(OR(D204&lt;=0,D204&gt;1000000,ROUND(D204,8)&lt;&gt;D204),"Indique una cantidad cerrada positiva",IF(NOT(ISNUMBER(INDEX('Trades'!$D$9:$D$208,MATCH(B204,'Trades'!$A$9:$A$208,0)))),"Introduzca una fecha y hora de apertura válidas",IF(C204&lt;INDEX('Trades'!$D$9:$D$208,MATCH(B204,'Trades'!$A$9:$A$208,0)),"El cierre precede a la apertura",IF(AND(E204&lt;&gt;"",OR(NOT(ISNUMBER(E204)),E204&lt;=0)),"Indique un precio positivo o deje la celda vacía",IF(AND(F204&lt;&gt;"",NOT(ISNUMBER(F204))),"El P&amp;L bruto debe ser numérico o estar vacío",IF(AND(ISNUMBER(F204),OR(ABS(F204)&gt;1000000000,ROUND(F204,2)&lt;&gt;F204)),"Importes: hasta 2 decimales; valor absoluto de entrada ≤ 1.000.000.000.",""))))))))))))))))</x:f>
      </x:c>
      <x:c r="I204" s="29" t="str">
        <x:f>IF(ISNUMBER(D204),ROUND(D204,8),"")</x:f>
      </x:c>
      <x:c r="J204" s="29" t="n">
        <x:f>IF(ISNUMBER(F204),1,0)</x:f>
        <x:v>0</x:v>
      </x:c>
      <x:c r="K204" s="29" t="n">
        <x:f>IF(COUNTA(A204:F204)=0,0,1)</x:f>
        <x:v>0</x:v>
      </x:c>
    </x:row>
    <x:row r="205" ht="36" customHeight="1">
      <x:c r="A205" s="34"/>
      <x:c r="B205" s="34"/>
      <x:c r="C205" s="35"/>
      <x:c r="D205" s="36"/>
      <x:c r="E205" s="36"/>
      <x:c r="F205" s="37"/>
      <x:c r="G205" s="38" t="n">
        <x:f>IF(K205=0,0,IF(H205="",1,-1))</x:f>
        <x:v>0</x:v>
      </x:c>
      <x:c r="H205" s="33" t="str">
        <x:f>IF(K205=0,"",IF(A205="","Introduzca el ID de salida",IF(IF(IFERROR(OR(CODE(UPPER(LEFT(A205,1)))&lt;65,CODE(UPPER(LEFT(A205,1)))&gt;90),TRUE),TRUE,OR(NOT(ISTEXT(A205)),LEN(A205)&gt;64,LEN(A205)&lt;&gt;LEN(SUBSTITUTE(A205,"*","")),LEN(A205)&lt;&gt;LEN(SUBSTITUTE(A205,"?","")),LEN(A205)&lt;&gt;LEN(SUBSTITUTE(A205,"~","")),LEN(A205)&lt;&gt;LEN(SUBSTITUTE(A205,"=","")),LEN(A205)&lt;&gt;LEN(SUBSTITUTE(A205,"&lt;","")),LEN(A205)&lt;&gt;LEN(SUBSTITUTE(A205,"&gt;","")))),"ID: texto que empiece por A–Z, hasta 64 caracteres; sin *, ?, ~, =, &lt; ni &gt;. Ejemplo: T-001.",IF(COUNTIFS('Exits'!$A$9:$A$608,A205)&lt;&gt;1,"ID de salida duplicado",IF(B205="","Introduzca el ID de la operación principal",IF(IF(IFERROR(OR(CODE(UPPER(LEFT(B205,1)))&lt;65,CODE(UPPER(LEFT(B205,1)))&gt;90),TRUE),TRUE,OR(NOT(ISTEXT(B205)),LEN(B205)&gt;64,LEN(B205)&lt;&gt;LEN(SUBSTITUTE(B205,"*","")),LEN(B205)&lt;&gt;LEN(SUBSTITUTE(B205,"?","")),LEN(B205)&lt;&gt;LEN(SUBSTITUTE(B205,"~","")),LEN(B205)&lt;&gt;LEN(SUBSTITUTE(B205,"=","")),LEN(B205)&lt;&gt;LEN(SUBSTITUTE(B205,"&lt;","")),LEN(B205)&lt;&gt;LEN(SUBSTITUTE(B205,"&gt;","")))),"ID: texto que empiece por A–Z, hasta 64 caracteres; sin *, ?, ~, =, &lt; ni &gt;. Ejemplo: T-001.",IF(COUNTIFS('Trades'!$A$9:$A$208,B205)&lt;&gt;1,"El ID debe corresponder a una sola fila de Trades",IF(NOT(ISNUMBER(C205)),"Introduzca una fecha y hora de cierre válidas",IF(OR(C205&lt;1,C205&gt;2958465),"Introduzca una fecha y hora de cierre válidas",IF(NOT(ISNUMBER(D205)),"Indique una cantidad cerrada positiva",IF(OR(D205&lt;=0,D205&gt;1000000,ROUND(D205,8)&lt;&gt;D205),"Indique una cantidad cerrada positiva",IF(NOT(ISNUMBER(INDEX('Trades'!$D$9:$D$208,MATCH(B205,'Trades'!$A$9:$A$208,0)))),"Introduzca una fecha y hora de apertura válidas",IF(C205&lt;INDEX('Trades'!$D$9:$D$208,MATCH(B205,'Trades'!$A$9:$A$208,0)),"El cierre precede a la apertura",IF(AND(E205&lt;&gt;"",OR(NOT(ISNUMBER(E205)),E205&lt;=0)),"Indique un precio positivo o deje la celda vacía",IF(AND(F205&lt;&gt;"",NOT(ISNUMBER(F205))),"El P&amp;L bruto debe ser numérico o estar vacío",IF(AND(ISNUMBER(F205),OR(ABS(F205)&gt;1000000000,ROUND(F205,2)&lt;&gt;F205)),"Importes: hasta 2 decimales; valor absoluto de entrada ≤ 1.000.000.000.",""))))))))))))))))</x:f>
      </x:c>
      <x:c r="I205" s="29" t="str">
        <x:f>IF(ISNUMBER(D205),ROUND(D205,8),"")</x:f>
      </x:c>
      <x:c r="J205" s="29" t="n">
        <x:f>IF(ISNUMBER(F205),1,0)</x:f>
        <x:v>0</x:v>
      </x:c>
      <x:c r="K205" s="29" t="n">
        <x:f>IF(COUNTA(A205:F205)=0,0,1)</x:f>
        <x:v>0</x:v>
      </x:c>
    </x:row>
    <x:row r="206" ht="36" customHeight="1">
      <x:c r="A206" s="34"/>
      <x:c r="B206" s="34"/>
      <x:c r="C206" s="35"/>
      <x:c r="D206" s="36"/>
      <x:c r="E206" s="36"/>
      <x:c r="F206" s="37"/>
      <x:c r="G206" s="38" t="n">
        <x:f>IF(K206=0,0,IF(H206="",1,-1))</x:f>
        <x:v>0</x:v>
      </x:c>
      <x:c r="H206" s="33" t="str">
        <x:f>IF(K206=0,"",IF(A206="","Introduzca el ID de salida",IF(IF(IFERROR(OR(CODE(UPPER(LEFT(A206,1)))&lt;65,CODE(UPPER(LEFT(A206,1)))&gt;90),TRUE),TRUE,OR(NOT(ISTEXT(A206)),LEN(A206)&gt;64,LEN(A206)&lt;&gt;LEN(SUBSTITUTE(A206,"*","")),LEN(A206)&lt;&gt;LEN(SUBSTITUTE(A206,"?","")),LEN(A206)&lt;&gt;LEN(SUBSTITUTE(A206,"~","")),LEN(A206)&lt;&gt;LEN(SUBSTITUTE(A206,"=","")),LEN(A206)&lt;&gt;LEN(SUBSTITUTE(A206,"&lt;","")),LEN(A206)&lt;&gt;LEN(SUBSTITUTE(A206,"&gt;","")))),"ID: texto que empiece por A–Z, hasta 64 caracteres; sin *, ?, ~, =, &lt; ni &gt;. Ejemplo: T-001.",IF(COUNTIFS('Exits'!$A$9:$A$608,A206)&lt;&gt;1,"ID de salida duplicado",IF(B206="","Introduzca el ID de la operación principal",IF(IF(IFERROR(OR(CODE(UPPER(LEFT(B206,1)))&lt;65,CODE(UPPER(LEFT(B206,1)))&gt;90),TRUE),TRUE,OR(NOT(ISTEXT(B206)),LEN(B206)&gt;64,LEN(B206)&lt;&gt;LEN(SUBSTITUTE(B206,"*","")),LEN(B206)&lt;&gt;LEN(SUBSTITUTE(B206,"?","")),LEN(B206)&lt;&gt;LEN(SUBSTITUTE(B206,"~","")),LEN(B206)&lt;&gt;LEN(SUBSTITUTE(B206,"=","")),LEN(B206)&lt;&gt;LEN(SUBSTITUTE(B206,"&lt;","")),LEN(B206)&lt;&gt;LEN(SUBSTITUTE(B206,"&gt;","")))),"ID: texto que empiece por A–Z, hasta 64 caracteres; sin *, ?, ~, =, &lt; ni &gt;. Ejemplo: T-001.",IF(COUNTIFS('Trades'!$A$9:$A$208,B206)&lt;&gt;1,"El ID debe corresponder a una sola fila de Trades",IF(NOT(ISNUMBER(C206)),"Introduzca una fecha y hora de cierre válidas",IF(OR(C206&lt;1,C206&gt;2958465),"Introduzca una fecha y hora de cierre válidas",IF(NOT(ISNUMBER(D206)),"Indique una cantidad cerrada positiva",IF(OR(D206&lt;=0,D206&gt;1000000,ROUND(D206,8)&lt;&gt;D206),"Indique una cantidad cerrada positiva",IF(NOT(ISNUMBER(INDEX('Trades'!$D$9:$D$208,MATCH(B206,'Trades'!$A$9:$A$208,0)))),"Introduzca una fecha y hora de apertura válidas",IF(C206&lt;INDEX('Trades'!$D$9:$D$208,MATCH(B206,'Trades'!$A$9:$A$208,0)),"El cierre precede a la apertura",IF(AND(E206&lt;&gt;"",OR(NOT(ISNUMBER(E206)),E206&lt;=0)),"Indique un precio positivo o deje la celda vacía",IF(AND(F206&lt;&gt;"",NOT(ISNUMBER(F206))),"El P&amp;L bruto debe ser numérico o estar vacío",IF(AND(ISNUMBER(F206),OR(ABS(F206)&gt;1000000000,ROUND(F206,2)&lt;&gt;F206)),"Importes: hasta 2 decimales; valor absoluto de entrada ≤ 1.000.000.000.",""))))))))))))))))</x:f>
      </x:c>
      <x:c r="I206" s="29" t="str">
        <x:f>IF(ISNUMBER(D206),ROUND(D206,8),"")</x:f>
      </x:c>
      <x:c r="J206" s="29" t="n">
        <x:f>IF(ISNUMBER(F206),1,0)</x:f>
        <x:v>0</x:v>
      </x:c>
      <x:c r="K206" s="29" t="n">
        <x:f>IF(COUNTA(A206:F206)=0,0,1)</x:f>
        <x:v>0</x:v>
      </x:c>
    </x:row>
    <x:row r="207" ht="36" customHeight="1">
      <x:c r="A207" s="34"/>
      <x:c r="B207" s="34"/>
      <x:c r="C207" s="35"/>
      <x:c r="D207" s="36"/>
      <x:c r="E207" s="36"/>
      <x:c r="F207" s="37"/>
      <x:c r="G207" s="38" t="n">
        <x:f>IF(K207=0,0,IF(H207="",1,-1))</x:f>
        <x:v>0</x:v>
      </x:c>
      <x:c r="H207" s="33" t="str">
        <x:f>IF(K207=0,"",IF(A207="","Introduzca el ID de salida",IF(IF(IFERROR(OR(CODE(UPPER(LEFT(A207,1)))&lt;65,CODE(UPPER(LEFT(A207,1)))&gt;90),TRUE),TRUE,OR(NOT(ISTEXT(A207)),LEN(A207)&gt;64,LEN(A207)&lt;&gt;LEN(SUBSTITUTE(A207,"*","")),LEN(A207)&lt;&gt;LEN(SUBSTITUTE(A207,"?","")),LEN(A207)&lt;&gt;LEN(SUBSTITUTE(A207,"~","")),LEN(A207)&lt;&gt;LEN(SUBSTITUTE(A207,"=","")),LEN(A207)&lt;&gt;LEN(SUBSTITUTE(A207,"&lt;","")),LEN(A207)&lt;&gt;LEN(SUBSTITUTE(A207,"&gt;","")))),"ID: texto que empiece por A–Z, hasta 64 caracteres; sin *, ?, ~, =, &lt; ni &gt;. Ejemplo: T-001.",IF(COUNTIFS('Exits'!$A$9:$A$608,A207)&lt;&gt;1,"ID de salida duplicado",IF(B207="","Introduzca el ID de la operación principal",IF(IF(IFERROR(OR(CODE(UPPER(LEFT(B207,1)))&lt;65,CODE(UPPER(LEFT(B207,1)))&gt;90),TRUE),TRUE,OR(NOT(ISTEXT(B207)),LEN(B207)&gt;64,LEN(B207)&lt;&gt;LEN(SUBSTITUTE(B207,"*","")),LEN(B207)&lt;&gt;LEN(SUBSTITUTE(B207,"?","")),LEN(B207)&lt;&gt;LEN(SUBSTITUTE(B207,"~","")),LEN(B207)&lt;&gt;LEN(SUBSTITUTE(B207,"=","")),LEN(B207)&lt;&gt;LEN(SUBSTITUTE(B207,"&lt;","")),LEN(B207)&lt;&gt;LEN(SUBSTITUTE(B207,"&gt;","")))),"ID: texto que empiece por A–Z, hasta 64 caracteres; sin *, ?, ~, =, &lt; ni &gt;. Ejemplo: T-001.",IF(COUNTIFS('Trades'!$A$9:$A$208,B207)&lt;&gt;1,"El ID debe corresponder a una sola fila de Trades",IF(NOT(ISNUMBER(C207)),"Introduzca una fecha y hora de cierre válidas",IF(OR(C207&lt;1,C207&gt;2958465),"Introduzca una fecha y hora de cierre válidas",IF(NOT(ISNUMBER(D207)),"Indique una cantidad cerrada positiva",IF(OR(D207&lt;=0,D207&gt;1000000,ROUND(D207,8)&lt;&gt;D207),"Indique una cantidad cerrada positiva",IF(NOT(ISNUMBER(INDEX('Trades'!$D$9:$D$208,MATCH(B207,'Trades'!$A$9:$A$208,0)))),"Introduzca una fecha y hora de apertura válidas",IF(C207&lt;INDEX('Trades'!$D$9:$D$208,MATCH(B207,'Trades'!$A$9:$A$208,0)),"El cierre precede a la apertura",IF(AND(E207&lt;&gt;"",OR(NOT(ISNUMBER(E207)),E207&lt;=0)),"Indique un precio positivo o deje la celda vacía",IF(AND(F207&lt;&gt;"",NOT(ISNUMBER(F207))),"El P&amp;L bruto debe ser numérico o estar vacío",IF(AND(ISNUMBER(F207),OR(ABS(F207)&gt;1000000000,ROUND(F207,2)&lt;&gt;F207)),"Importes: hasta 2 decimales; valor absoluto de entrada ≤ 1.000.000.000.",""))))))))))))))))</x:f>
      </x:c>
      <x:c r="I207" s="29" t="str">
        <x:f>IF(ISNUMBER(D207),ROUND(D207,8),"")</x:f>
      </x:c>
      <x:c r="J207" s="29" t="n">
        <x:f>IF(ISNUMBER(F207),1,0)</x:f>
        <x:v>0</x:v>
      </x:c>
      <x:c r="K207" s="29" t="n">
        <x:f>IF(COUNTA(A207:F207)=0,0,1)</x:f>
        <x:v>0</x:v>
      </x:c>
    </x:row>
    <x:row r="208" ht="36" customHeight="1">
      <x:c r="A208" s="34"/>
      <x:c r="B208" s="34"/>
      <x:c r="C208" s="35"/>
      <x:c r="D208" s="36"/>
      <x:c r="E208" s="36"/>
      <x:c r="F208" s="37"/>
      <x:c r="G208" s="38" t="n">
        <x:f>IF(K208=0,0,IF(H208="",1,-1))</x:f>
        <x:v>0</x:v>
      </x:c>
      <x:c r="H208" s="33" t="str">
        <x:f>IF(K208=0,"",IF(A208="","Introduzca el ID de salida",IF(IF(IFERROR(OR(CODE(UPPER(LEFT(A208,1)))&lt;65,CODE(UPPER(LEFT(A208,1)))&gt;90),TRUE),TRUE,OR(NOT(ISTEXT(A208)),LEN(A208)&gt;64,LEN(A208)&lt;&gt;LEN(SUBSTITUTE(A208,"*","")),LEN(A208)&lt;&gt;LEN(SUBSTITUTE(A208,"?","")),LEN(A208)&lt;&gt;LEN(SUBSTITUTE(A208,"~","")),LEN(A208)&lt;&gt;LEN(SUBSTITUTE(A208,"=","")),LEN(A208)&lt;&gt;LEN(SUBSTITUTE(A208,"&lt;","")),LEN(A208)&lt;&gt;LEN(SUBSTITUTE(A208,"&gt;","")))),"ID: texto que empiece por A–Z, hasta 64 caracteres; sin *, ?, ~, =, &lt; ni &gt;. Ejemplo: T-001.",IF(COUNTIFS('Exits'!$A$9:$A$608,A208)&lt;&gt;1,"ID de salida duplicado",IF(B208="","Introduzca el ID de la operación principal",IF(IF(IFERROR(OR(CODE(UPPER(LEFT(B208,1)))&lt;65,CODE(UPPER(LEFT(B208,1)))&gt;90),TRUE),TRUE,OR(NOT(ISTEXT(B208)),LEN(B208)&gt;64,LEN(B208)&lt;&gt;LEN(SUBSTITUTE(B208,"*","")),LEN(B208)&lt;&gt;LEN(SUBSTITUTE(B208,"?","")),LEN(B208)&lt;&gt;LEN(SUBSTITUTE(B208,"~","")),LEN(B208)&lt;&gt;LEN(SUBSTITUTE(B208,"=","")),LEN(B208)&lt;&gt;LEN(SUBSTITUTE(B208,"&lt;","")),LEN(B208)&lt;&gt;LEN(SUBSTITUTE(B208,"&gt;","")))),"ID: texto que empiece por A–Z, hasta 64 caracteres; sin *, ?, ~, =, &lt; ni &gt;. Ejemplo: T-001.",IF(COUNTIFS('Trades'!$A$9:$A$208,B208)&lt;&gt;1,"El ID debe corresponder a una sola fila de Trades",IF(NOT(ISNUMBER(C208)),"Introduzca una fecha y hora de cierre válidas",IF(OR(C208&lt;1,C208&gt;2958465),"Introduzca una fecha y hora de cierre válidas",IF(NOT(ISNUMBER(D208)),"Indique una cantidad cerrada positiva",IF(OR(D208&lt;=0,D208&gt;1000000,ROUND(D208,8)&lt;&gt;D208),"Indique una cantidad cerrada positiva",IF(NOT(ISNUMBER(INDEX('Trades'!$D$9:$D$208,MATCH(B208,'Trades'!$A$9:$A$208,0)))),"Introduzca una fecha y hora de apertura válidas",IF(C208&lt;INDEX('Trades'!$D$9:$D$208,MATCH(B208,'Trades'!$A$9:$A$208,0)),"El cierre precede a la apertura",IF(AND(E208&lt;&gt;"",OR(NOT(ISNUMBER(E208)),E208&lt;=0)),"Indique un precio positivo o deje la celda vacía",IF(AND(F208&lt;&gt;"",NOT(ISNUMBER(F208))),"El P&amp;L bruto debe ser numérico o estar vacío",IF(AND(ISNUMBER(F208),OR(ABS(F208)&gt;1000000000,ROUND(F208,2)&lt;&gt;F208)),"Importes: hasta 2 decimales; valor absoluto de entrada ≤ 1.000.000.000.",""))))))))))))))))</x:f>
      </x:c>
      <x:c r="I208" s="29" t="str">
        <x:f>IF(ISNUMBER(D208),ROUND(D208,8),"")</x:f>
      </x:c>
      <x:c r="J208" s="29" t="n">
        <x:f>IF(ISNUMBER(F208),1,0)</x:f>
        <x:v>0</x:v>
      </x:c>
      <x:c r="K208" s="29" t="n">
        <x:f>IF(COUNTA(A208:F208)=0,0,1)</x:f>
        <x:v>0</x:v>
      </x:c>
    </x:row>
    <x:row r="209" ht="36" customHeight="1">
      <x:c r="A209" s="34"/>
      <x:c r="B209" s="34"/>
      <x:c r="C209" s="35"/>
      <x:c r="D209" s="36"/>
      <x:c r="E209" s="36"/>
      <x:c r="F209" s="37"/>
      <x:c r="G209" s="38" t="n">
        <x:f>IF(K209=0,0,IF(H209="",1,-1))</x:f>
        <x:v>0</x:v>
      </x:c>
      <x:c r="H209" s="33" t="str">
        <x:f>IF(K209=0,"",IF(A209="","Introduzca el ID de salida",IF(IF(IFERROR(OR(CODE(UPPER(LEFT(A209,1)))&lt;65,CODE(UPPER(LEFT(A209,1)))&gt;90),TRUE),TRUE,OR(NOT(ISTEXT(A209)),LEN(A209)&gt;64,LEN(A209)&lt;&gt;LEN(SUBSTITUTE(A209,"*","")),LEN(A209)&lt;&gt;LEN(SUBSTITUTE(A209,"?","")),LEN(A209)&lt;&gt;LEN(SUBSTITUTE(A209,"~","")),LEN(A209)&lt;&gt;LEN(SUBSTITUTE(A209,"=","")),LEN(A209)&lt;&gt;LEN(SUBSTITUTE(A209,"&lt;","")),LEN(A209)&lt;&gt;LEN(SUBSTITUTE(A209,"&gt;","")))),"ID: texto que empiece por A–Z, hasta 64 caracteres; sin *, ?, ~, =, &lt; ni &gt;. Ejemplo: T-001.",IF(COUNTIFS('Exits'!$A$9:$A$608,A209)&lt;&gt;1,"ID de salida duplicado",IF(B209="","Introduzca el ID de la operación principal",IF(IF(IFERROR(OR(CODE(UPPER(LEFT(B209,1)))&lt;65,CODE(UPPER(LEFT(B209,1)))&gt;90),TRUE),TRUE,OR(NOT(ISTEXT(B209)),LEN(B209)&gt;64,LEN(B209)&lt;&gt;LEN(SUBSTITUTE(B209,"*","")),LEN(B209)&lt;&gt;LEN(SUBSTITUTE(B209,"?","")),LEN(B209)&lt;&gt;LEN(SUBSTITUTE(B209,"~","")),LEN(B209)&lt;&gt;LEN(SUBSTITUTE(B209,"=","")),LEN(B209)&lt;&gt;LEN(SUBSTITUTE(B209,"&lt;","")),LEN(B209)&lt;&gt;LEN(SUBSTITUTE(B209,"&gt;","")))),"ID: texto que empiece por A–Z, hasta 64 caracteres; sin *, ?, ~, =, &lt; ni &gt;. Ejemplo: T-001.",IF(COUNTIFS('Trades'!$A$9:$A$208,B209)&lt;&gt;1,"El ID debe corresponder a una sola fila de Trades",IF(NOT(ISNUMBER(C209)),"Introduzca una fecha y hora de cierre válidas",IF(OR(C209&lt;1,C209&gt;2958465),"Introduzca una fecha y hora de cierre válidas",IF(NOT(ISNUMBER(D209)),"Indique una cantidad cerrada positiva",IF(OR(D209&lt;=0,D209&gt;1000000,ROUND(D209,8)&lt;&gt;D209),"Indique una cantidad cerrada positiva",IF(NOT(ISNUMBER(INDEX('Trades'!$D$9:$D$208,MATCH(B209,'Trades'!$A$9:$A$208,0)))),"Introduzca una fecha y hora de apertura válidas",IF(C209&lt;INDEX('Trades'!$D$9:$D$208,MATCH(B209,'Trades'!$A$9:$A$208,0)),"El cierre precede a la apertura",IF(AND(E209&lt;&gt;"",OR(NOT(ISNUMBER(E209)),E209&lt;=0)),"Indique un precio positivo o deje la celda vacía",IF(AND(F209&lt;&gt;"",NOT(ISNUMBER(F209))),"El P&amp;L bruto debe ser numérico o estar vacío",IF(AND(ISNUMBER(F209),OR(ABS(F209)&gt;1000000000,ROUND(F209,2)&lt;&gt;F209)),"Importes: hasta 2 decimales; valor absoluto de entrada ≤ 1.000.000.000.",""))))))))))))))))</x:f>
      </x:c>
      <x:c r="I209" s="29" t="str">
        <x:f>IF(ISNUMBER(D209),ROUND(D209,8),"")</x:f>
      </x:c>
      <x:c r="J209" s="29" t="n">
        <x:f>IF(ISNUMBER(F209),1,0)</x:f>
        <x:v>0</x:v>
      </x:c>
      <x:c r="K209" s="29" t="n">
        <x:f>IF(COUNTA(A209:F209)=0,0,1)</x:f>
        <x:v>0</x:v>
      </x:c>
    </x:row>
    <x:row r="210" ht="36" customHeight="1">
      <x:c r="A210" s="34"/>
      <x:c r="B210" s="34"/>
      <x:c r="C210" s="35"/>
      <x:c r="D210" s="36"/>
      <x:c r="E210" s="36"/>
      <x:c r="F210" s="37"/>
      <x:c r="G210" s="38" t="n">
        <x:f>IF(K210=0,0,IF(H210="",1,-1))</x:f>
        <x:v>0</x:v>
      </x:c>
      <x:c r="H210" s="33" t="str">
        <x:f>IF(K210=0,"",IF(A210="","Introduzca el ID de salida",IF(IF(IFERROR(OR(CODE(UPPER(LEFT(A210,1)))&lt;65,CODE(UPPER(LEFT(A210,1)))&gt;90),TRUE),TRUE,OR(NOT(ISTEXT(A210)),LEN(A210)&gt;64,LEN(A210)&lt;&gt;LEN(SUBSTITUTE(A210,"*","")),LEN(A210)&lt;&gt;LEN(SUBSTITUTE(A210,"?","")),LEN(A210)&lt;&gt;LEN(SUBSTITUTE(A210,"~","")),LEN(A210)&lt;&gt;LEN(SUBSTITUTE(A210,"=","")),LEN(A210)&lt;&gt;LEN(SUBSTITUTE(A210,"&lt;","")),LEN(A210)&lt;&gt;LEN(SUBSTITUTE(A210,"&gt;","")))),"ID: texto que empiece por A–Z, hasta 64 caracteres; sin *, ?, ~, =, &lt; ni &gt;. Ejemplo: T-001.",IF(COUNTIFS('Exits'!$A$9:$A$608,A210)&lt;&gt;1,"ID de salida duplicado",IF(B210="","Introduzca el ID de la operación principal",IF(IF(IFERROR(OR(CODE(UPPER(LEFT(B210,1)))&lt;65,CODE(UPPER(LEFT(B210,1)))&gt;90),TRUE),TRUE,OR(NOT(ISTEXT(B210)),LEN(B210)&gt;64,LEN(B210)&lt;&gt;LEN(SUBSTITUTE(B210,"*","")),LEN(B210)&lt;&gt;LEN(SUBSTITUTE(B210,"?","")),LEN(B210)&lt;&gt;LEN(SUBSTITUTE(B210,"~","")),LEN(B210)&lt;&gt;LEN(SUBSTITUTE(B210,"=","")),LEN(B210)&lt;&gt;LEN(SUBSTITUTE(B210,"&lt;","")),LEN(B210)&lt;&gt;LEN(SUBSTITUTE(B210,"&gt;","")))),"ID: texto que empiece por A–Z, hasta 64 caracteres; sin *, ?, ~, =, &lt; ni &gt;. Ejemplo: T-001.",IF(COUNTIFS('Trades'!$A$9:$A$208,B210)&lt;&gt;1,"El ID debe corresponder a una sola fila de Trades",IF(NOT(ISNUMBER(C210)),"Introduzca una fecha y hora de cierre válidas",IF(OR(C210&lt;1,C210&gt;2958465),"Introduzca una fecha y hora de cierre válidas",IF(NOT(ISNUMBER(D210)),"Indique una cantidad cerrada positiva",IF(OR(D210&lt;=0,D210&gt;1000000,ROUND(D210,8)&lt;&gt;D210),"Indique una cantidad cerrada positiva",IF(NOT(ISNUMBER(INDEX('Trades'!$D$9:$D$208,MATCH(B210,'Trades'!$A$9:$A$208,0)))),"Introduzca una fecha y hora de apertura válidas",IF(C210&lt;INDEX('Trades'!$D$9:$D$208,MATCH(B210,'Trades'!$A$9:$A$208,0)),"El cierre precede a la apertura",IF(AND(E210&lt;&gt;"",OR(NOT(ISNUMBER(E210)),E210&lt;=0)),"Indique un precio positivo o deje la celda vacía",IF(AND(F210&lt;&gt;"",NOT(ISNUMBER(F210))),"El P&amp;L bruto debe ser numérico o estar vacío",IF(AND(ISNUMBER(F210),OR(ABS(F210)&gt;1000000000,ROUND(F210,2)&lt;&gt;F210)),"Importes: hasta 2 decimales; valor absoluto de entrada ≤ 1.000.000.000.",""))))))))))))))))</x:f>
      </x:c>
      <x:c r="I210" s="29" t="str">
        <x:f>IF(ISNUMBER(D210),ROUND(D210,8),"")</x:f>
      </x:c>
      <x:c r="J210" s="29" t="n">
        <x:f>IF(ISNUMBER(F210),1,0)</x:f>
        <x:v>0</x:v>
      </x:c>
      <x:c r="K210" s="29" t="n">
        <x:f>IF(COUNTA(A210:F210)=0,0,1)</x:f>
        <x:v>0</x:v>
      </x:c>
    </x:row>
    <x:row r="211" ht="36" customHeight="1">
      <x:c r="A211" s="34"/>
      <x:c r="B211" s="34"/>
      <x:c r="C211" s="35"/>
      <x:c r="D211" s="36"/>
      <x:c r="E211" s="36"/>
      <x:c r="F211" s="37"/>
      <x:c r="G211" s="38" t="n">
        <x:f>IF(K211=0,0,IF(H211="",1,-1))</x:f>
        <x:v>0</x:v>
      </x:c>
      <x:c r="H211" s="33" t="str">
        <x:f>IF(K211=0,"",IF(A211="","Introduzca el ID de salida",IF(IF(IFERROR(OR(CODE(UPPER(LEFT(A211,1)))&lt;65,CODE(UPPER(LEFT(A211,1)))&gt;90),TRUE),TRUE,OR(NOT(ISTEXT(A211)),LEN(A211)&gt;64,LEN(A211)&lt;&gt;LEN(SUBSTITUTE(A211,"*","")),LEN(A211)&lt;&gt;LEN(SUBSTITUTE(A211,"?","")),LEN(A211)&lt;&gt;LEN(SUBSTITUTE(A211,"~","")),LEN(A211)&lt;&gt;LEN(SUBSTITUTE(A211,"=","")),LEN(A211)&lt;&gt;LEN(SUBSTITUTE(A211,"&lt;","")),LEN(A211)&lt;&gt;LEN(SUBSTITUTE(A211,"&gt;","")))),"ID: texto que empiece por A–Z, hasta 64 caracteres; sin *, ?, ~, =, &lt; ni &gt;. Ejemplo: T-001.",IF(COUNTIFS('Exits'!$A$9:$A$608,A211)&lt;&gt;1,"ID de salida duplicado",IF(B211="","Introduzca el ID de la operación principal",IF(IF(IFERROR(OR(CODE(UPPER(LEFT(B211,1)))&lt;65,CODE(UPPER(LEFT(B211,1)))&gt;90),TRUE),TRUE,OR(NOT(ISTEXT(B211)),LEN(B211)&gt;64,LEN(B211)&lt;&gt;LEN(SUBSTITUTE(B211,"*","")),LEN(B211)&lt;&gt;LEN(SUBSTITUTE(B211,"?","")),LEN(B211)&lt;&gt;LEN(SUBSTITUTE(B211,"~","")),LEN(B211)&lt;&gt;LEN(SUBSTITUTE(B211,"=","")),LEN(B211)&lt;&gt;LEN(SUBSTITUTE(B211,"&lt;","")),LEN(B211)&lt;&gt;LEN(SUBSTITUTE(B211,"&gt;","")))),"ID: texto que empiece por A–Z, hasta 64 caracteres; sin *, ?, ~, =, &lt; ni &gt;. Ejemplo: T-001.",IF(COUNTIFS('Trades'!$A$9:$A$208,B211)&lt;&gt;1,"El ID debe corresponder a una sola fila de Trades",IF(NOT(ISNUMBER(C211)),"Introduzca una fecha y hora de cierre válidas",IF(OR(C211&lt;1,C211&gt;2958465),"Introduzca una fecha y hora de cierre válidas",IF(NOT(ISNUMBER(D211)),"Indique una cantidad cerrada positiva",IF(OR(D211&lt;=0,D211&gt;1000000,ROUND(D211,8)&lt;&gt;D211),"Indique una cantidad cerrada positiva",IF(NOT(ISNUMBER(INDEX('Trades'!$D$9:$D$208,MATCH(B211,'Trades'!$A$9:$A$208,0)))),"Introduzca una fecha y hora de apertura válidas",IF(C211&lt;INDEX('Trades'!$D$9:$D$208,MATCH(B211,'Trades'!$A$9:$A$208,0)),"El cierre precede a la apertura",IF(AND(E211&lt;&gt;"",OR(NOT(ISNUMBER(E211)),E211&lt;=0)),"Indique un precio positivo o deje la celda vacía",IF(AND(F211&lt;&gt;"",NOT(ISNUMBER(F211))),"El P&amp;L bruto debe ser numérico o estar vacío",IF(AND(ISNUMBER(F211),OR(ABS(F211)&gt;1000000000,ROUND(F211,2)&lt;&gt;F211)),"Importes: hasta 2 decimales; valor absoluto de entrada ≤ 1.000.000.000.",""))))))))))))))))</x:f>
      </x:c>
      <x:c r="I211" s="29" t="str">
        <x:f>IF(ISNUMBER(D211),ROUND(D211,8),"")</x:f>
      </x:c>
      <x:c r="J211" s="29" t="n">
        <x:f>IF(ISNUMBER(F211),1,0)</x:f>
        <x:v>0</x:v>
      </x:c>
      <x:c r="K211" s="29" t="n">
        <x:f>IF(COUNTA(A211:F211)=0,0,1)</x:f>
        <x:v>0</x:v>
      </x:c>
    </x:row>
    <x:row r="212" ht="36" customHeight="1">
      <x:c r="A212" s="34"/>
      <x:c r="B212" s="34"/>
      <x:c r="C212" s="35"/>
      <x:c r="D212" s="36"/>
      <x:c r="E212" s="36"/>
      <x:c r="F212" s="37"/>
      <x:c r="G212" s="38" t="n">
        <x:f>IF(K212=0,0,IF(H212="",1,-1))</x:f>
        <x:v>0</x:v>
      </x:c>
      <x:c r="H212" s="33" t="str">
        <x:f>IF(K212=0,"",IF(A212="","Introduzca el ID de salida",IF(IF(IFERROR(OR(CODE(UPPER(LEFT(A212,1)))&lt;65,CODE(UPPER(LEFT(A212,1)))&gt;90),TRUE),TRUE,OR(NOT(ISTEXT(A212)),LEN(A212)&gt;64,LEN(A212)&lt;&gt;LEN(SUBSTITUTE(A212,"*","")),LEN(A212)&lt;&gt;LEN(SUBSTITUTE(A212,"?","")),LEN(A212)&lt;&gt;LEN(SUBSTITUTE(A212,"~","")),LEN(A212)&lt;&gt;LEN(SUBSTITUTE(A212,"=","")),LEN(A212)&lt;&gt;LEN(SUBSTITUTE(A212,"&lt;","")),LEN(A212)&lt;&gt;LEN(SUBSTITUTE(A212,"&gt;","")))),"ID: texto que empiece por A–Z, hasta 64 caracteres; sin *, ?, ~, =, &lt; ni &gt;. Ejemplo: T-001.",IF(COUNTIFS('Exits'!$A$9:$A$608,A212)&lt;&gt;1,"ID de salida duplicado",IF(B212="","Introduzca el ID de la operación principal",IF(IF(IFERROR(OR(CODE(UPPER(LEFT(B212,1)))&lt;65,CODE(UPPER(LEFT(B212,1)))&gt;90),TRUE),TRUE,OR(NOT(ISTEXT(B212)),LEN(B212)&gt;64,LEN(B212)&lt;&gt;LEN(SUBSTITUTE(B212,"*","")),LEN(B212)&lt;&gt;LEN(SUBSTITUTE(B212,"?","")),LEN(B212)&lt;&gt;LEN(SUBSTITUTE(B212,"~","")),LEN(B212)&lt;&gt;LEN(SUBSTITUTE(B212,"=","")),LEN(B212)&lt;&gt;LEN(SUBSTITUTE(B212,"&lt;","")),LEN(B212)&lt;&gt;LEN(SUBSTITUTE(B212,"&gt;","")))),"ID: texto que empiece por A–Z, hasta 64 caracteres; sin *, ?, ~, =, &lt; ni &gt;. Ejemplo: T-001.",IF(COUNTIFS('Trades'!$A$9:$A$208,B212)&lt;&gt;1,"El ID debe corresponder a una sola fila de Trades",IF(NOT(ISNUMBER(C212)),"Introduzca una fecha y hora de cierre válidas",IF(OR(C212&lt;1,C212&gt;2958465),"Introduzca una fecha y hora de cierre válidas",IF(NOT(ISNUMBER(D212)),"Indique una cantidad cerrada positiva",IF(OR(D212&lt;=0,D212&gt;1000000,ROUND(D212,8)&lt;&gt;D212),"Indique una cantidad cerrada positiva",IF(NOT(ISNUMBER(INDEX('Trades'!$D$9:$D$208,MATCH(B212,'Trades'!$A$9:$A$208,0)))),"Introduzca una fecha y hora de apertura válidas",IF(C212&lt;INDEX('Trades'!$D$9:$D$208,MATCH(B212,'Trades'!$A$9:$A$208,0)),"El cierre precede a la apertura",IF(AND(E212&lt;&gt;"",OR(NOT(ISNUMBER(E212)),E212&lt;=0)),"Indique un precio positivo o deje la celda vacía",IF(AND(F212&lt;&gt;"",NOT(ISNUMBER(F212))),"El P&amp;L bruto debe ser numérico o estar vacío",IF(AND(ISNUMBER(F212),OR(ABS(F212)&gt;1000000000,ROUND(F212,2)&lt;&gt;F212)),"Importes: hasta 2 decimales; valor absoluto de entrada ≤ 1.000.000.000.",""))))))))))))))))</x:f>
      </x:c>
      <x:c r="I212" s="29" t="str">
        <x:f>IF(ISNUMBER(D212),ROUND(D212,8),"")</x:f>
      </x:c>
      <x:c r="J212" s="29" t="n">
        <x:f>IF(ISNUMBER(F212),1,0)</x:f>
        <x:v>0</x:v>
      </x:c>
      <x:c r="K212" s="29" t="n">
        <x:f>IF(COUNTA(A212:F212)=0,0,1)</x:f>
        <x:v>0</x:v>
      </x:c>
    </x:row>
    <x:row r="213" ht="36" customHeight="1">
      <x:c r="A213" s="34"/>
      <x:c r="B213" s="34"/>
      <x:c r="C213" s="35"/>
      <x:c r="D213" s="36"/>
      <x:c r="E213" s="36"/>
      <x:c r="F213" s="37"/>
      <x:c r="G213" s="38" t="n">
        <x:f>IF(K213=0,0,IF(H213="",1,-1))</x:f>
        <x:v>0</x:v>
      </x:c>
      <x:c r="H213" s="33" t="str">
        <x:f>IF(K213=0,"",IF(A213="","Introduzca el ID de salida",IF(IF(IFERROR(OR(CODE(UPPER(LEFT(A213,1)))&lt;65,CODE(UPPER(LEFT(A213,1)))&gt;90),TRUE),TRUE,OR(NOT(ISTEXT(A213)),LEN(A213)&gt;64,LEN(A213)&lt;&gt;LEN(SUBSTITUTE(A213,"*","")),LEN(A213)&lt;&gt;LEN(SUBSTITUTE(A213,"?","")),LEN(A213)&lt;&gt;LEN(SUBSTITUTE(A213,"~","")),LEN(A213)&lt;&gt;LEN(SUBSTITUTE(A213,"=","")),LEN(A213)&lt;&gt;LEN(SUBSTITUTE(A213,"&lt;","")),LEN(A213)&lt;&gt;LEN(SUBSTITUTE(A213,"&gt;","")))),"ID: texto que empiece por A–Z, hasta 64 caracteres; sin *, ?, ~, =, &lt; ni &gt;. Ejemplo: T-001.",IF(COUNTIFS('Exits'!$A$9:$A$608,A213)&lt;&gt;1,"ID de salida duplicado",IF(B213="","Introduzca el ID de la operación principal",IF(IF(IFERROR(OR(CODE(UPPER(LEFT(B213,1)))&lt;65,CODE(UPPER(LEFT(B213,1)))&gt;90),TRUE),TRUE,OR(NOT(ISTEXT(B213)),LEN(B213)&gt;64,LEN(B213)&lt;&gt;LEN(SUBSTITUTE(B213,"*","")),LEN(B213)&lt;&gt;LEN(SUBSTITUTE(B213,"?","")),LEN(B213)&lt;&gt;LEN(SUBSTITUTE(B213,"~","")),LEN(B213)&lt;&gt;LEN(SUBSTITUTE(B213,"=","")),LEN(B213)&lt;&gt;LEN(SUBSTITUTE(B213,"&lt;","")),LEN(B213)&lt;&gt;LEN(SUBSTITUTE(B213,"&gt;","")))),"ID: texto que empiece por A–Z, hasta 64 caracteres; sin *, ?, ~, =, &lt; ni &gt;. Ejemplo: T-001.",IF(COUNTIFS('Trades'!$A$9:$A$208,B213)&lt;&gt;1,"El ID debe corresponder a una sola fila de Trades",IF(NOT(ISNUMBER(C213)),"Introduzca una fecha y hora de cierre válidas",IF(OR(C213&lt;1,C213&gt;2958465),"Introduzca una fecha y hora de cierre válidas",IF(NOT(ISNUMBER(D213)),"Indique una cantidad cerrada positiva",IF(OR(D213&lt;=0,D213&gt;1000000,ROUND(D213,8)&lt;&gt;D213),"Indique una cantidad cerrada positiva",IF(NOT(ISNUMBER(INDEX('Trades'!$D$9:$D$208,MATCH(B213,'Trades'!$A$9:$A$208,0)))),"Introduzca una fecha y hora de apertura válidas",IF(C213&lt;INDEX('Trades'!$D$9:$D$208,MATCH(B213,'Trades'!$A$9:$A$208,0)),"El cierre precede a la apertura",IF(AND(E213&lt;&gt;"",OR(NOT(ISNUMBER(E213)),E213&lt;=0)),"Indique un precio positivo o deje la celda vacía",IF(AND(F213&lt;&gt;"",NOT(ISNUMBER(F213))),"El P&amp;L bruto debe ser numérico o estar vacío",IF(AND(ISNUMBER(F213),OR(ABS(F213)&gt;1000000000,ROUND(F213,2)&lt;&gt;F213)),"Importes: hasta 2 decimales; valor absoluto de entrada ≤ 1.000.000.000.",""))))))))))))))))</x:f>
      </x:c>
      <x:c r="I213" s="29" t="str">
        <x:f>IF(ISNUMBER(D213),ROUND(D213,8),"")</x:f>
      </x:c>
      <x:c r="J213" s="29" t="n">
        <x:f>IF(ISNUMBER(F213),1,0)</x:f>
        <x:v>0</x:v>
      </x:c>
      <x:c r="K213" s="29" t="n">
        <x:f>IF(COUNTA(A213:F213)=0,0,1)</x:f>
        <x:v>0</x:v>
      </x:c>
    </x:row>
    <x:row r="214" ht="36" customHeight="1">
      <x:c r="A214" s="34"/>
      <x:c r="B214" s="34"/>
      <x:c r="C214" s="35"/>
      <x:c r="D214" s="36"/>
      <x:c r="E214" s="36"/>
      <x:c r="F214" s="37"/>
      <x:c r="G214" s="38" t="n">
        <x:f>IF(K214=0,0,IF(H214="",1,-1))</x:f>
        <x:v>0</x:v>
      </x:c>
      <x:c r="H214" s="33" t="str">
        <x:f>IF(K214=0,"",IF(A214="","Introduzca el ID de salida",IF(IF(IFERROR(OR(CODE(UPPER(LEFT(A214,1)))&lt;65,CODE(UPPER(LEFT(A214,1)))&gt;90),TRUE),TRUE,OR(NOT(ISTEXT(A214)),LEN(A214)&gt;64,LEN(A214)&lt;&gt;LEN(SUBSTITUTE(A214,"*","")),LEN(A214)&lt;&gt;LEN(SUBSTITUTE(A214,"?","")),LEN(A214)&lt;&gt;LEN(SUBSTITUTE(A214,"~","")),LEN(A214)&lt;&gt;LEN(SUBSTITUTE(A214,"=","")),LEN(A214)&lt;&gt;LEN(SUBSTITUTE(A214,"&lt;","")),LEN(A214)&lt;&gt;LEN(SUBSTITUTE(A214,"&gt;","")))),"ID: texto que empiece por A–Z, hasta 64 caracteres; sin *, ?, ~, =, &lt; ni &gt;. Ejemplo: T-001.",IF(COUNTIFS('Exits'!$A$9:$A$608,A214)&lt;&gt;1,"ID de salida duplicado",IF(B214="","Introduzca el ID de la operación principal",IF(IF(IFERROR(OR(CODE(UPPER(LEFT(B214,1)))&lt;65,CODE(UPPER(LEFT(B214,1)))&gt;90),TRUE),TRUE,OR(NOT(ISTEXT(B214)),LEN(B214)&gt;64,LEN(B214)&lt;&gt;LEN(SUBSTITUTE(B214,"*","")),LEN(B214)&lt;&gt;LEN(SUBSTITUTE(B214,"?","")),LEN(B214)&lt;&gt;LEN(SUBSTITUTE(B214,"~","")),LEN(B214)&lt;&gt;LEN(SUBSTITUTE(B214,"=","")),LEN(B214)&lt;&gt;LEN(SUBSTITUTE(B214,"&lt;","")),LEN(B214)&lt;&gt;LEN(SUBSTITUTE(B214,"&gt;","")))),"ID: texto que empiece por A–Z, hasta 64 caracteres; sin *, ?, ~, =, &lt; ni &gt;. Ejemplo: T-001.",IF(COUNTIFS('Trades'!$A$9:$A$208,B214)&lt;&gt;1,"El ID debe corresponder a una sola fila de Trades",IF(NOT(ISNUMBER(C214)),"Introduzca una fecha y hora de cierre válidas",IF(OR(C214&lt;1,C214&gt;2958465),"Introduzca una fecha y hora de cierre válidas",IF(NOT(ISNUMBER(D214)),"Indique una cantidad cerrada positiva",IF(OR(D214&lt;=0,D214&gt;1000000,ROUND(D214,8)&lt;&gt;D214),"Indique una cantidad cerrada positiva",IF(NOT(ISNUMBER(INDEX('Trades'!$D$9:$D$208,MATCH(B214,'Trades'!$A$9:$A$208,0)))),"Introduzca una fecha y hora de apertura válidas",IF(C214&lt;INDEX('Trades'!$D$9:$D$208,MATCH(B214,'Trades'!$A$9:$A$208,0)),"El cierre precede a la apertura",IF(AND(E214&lt;&gt;"",OR(NOT(ISNUMBER(E214)),E214&lt;=0)),"Indique un precio positivo o deje la celda vacía",IF(AND(F214&lt;&gt;"",NOT(ISNUMBER(F214))),"El P&amp;L bruto debe ser numérico o estar vacío",IF(AND(ISNUMBER(F214),OR(ABS(F214)&gt;1000000000,ROUND(F214,2)&lt;&gt;F214)),"Importes: hasta 2 decimales; valor absoluto de entrada ≤ 1.000.000.000.",""))))))))))))))))</x:f>
      </x:c>
      <x:c r="I214" s="29" t="str">
        <x:f>IF(ISNUMBER(D214),ROUND(D214,8),"")</x:f>
      </x:c>
      <x:c r="J214" s="29" t="n">
        <x:f>IF(ISNUMBER(F214),1,0)</x:f>
        <x:v>0</x:v>
      </x:c>
      <x:c r="K214" s="29" t="n">
        <x:f>IF(COUNTA(A214:F214)=0,0,1)</x:f>
        <x:v>0</x:v>
      </x:c>
    </x:row>
    <x:row r="215" ht="36" customHeight="1">
      <x:c r="A215" s="34"/>
      <x:c r="B215" s="34"/>
      <x:c r="C215" s="35"/>
      <x:c r="D215" s="36"/>
      <x:c r="E215" s="36"/>
      <x:c r="F215" s="37"/>
      <x:c r="G215" s="38" t="n">
        <x:f>IF(K215=0,0,IF(H215="",1,-1))</x:f>
        <x:v>0</x:v>
      </x:c>
      <x:c r="H215" s="33" t="str">
        <x:f>IF(K215=0,"",IF(A215="","Introduzca el ID de salida",IF(IF(IFERROR(OR(CODE(UPPER(LEFT(A215,1)))&lt;65,CODE(UPPER(LEFT(A215,1)))&gt;90),TRUE),TRUE,OR(NOT(ISTEXT(A215)),LEN(A215)&gt;64,LEN(A215)&lt;&gt;LEN(SUBSTITUTE(A215,"*","")),LEN(A215)&lt;&gt;LEN(SUBSTITUTE(A215,"?","")),LEN(A215)&lt;&gt;LEN(SUBSTITUTE(A215,"~","")),LEN(A215)&lt;&gt;LEN(SUBSTITUTE(A215,"=","")),LEN(A215)&lt;&gt;LEN(SUBSTITUTE(A215,"&lt;","")),LEN(A215)&lt;&gt;LEN(SUBSTITUTE(A215,"&gt;","")))),"ID: texto que empiece por A–Z, hasta 64 caracteres; sin *, ?, ~, =, &lt; ni &gt;. Ejemplo: T-001.",IF(COUNTIFS('Exits'!$A$9:$A$608,A215)&lt;&gt;1,"ID de salida duplicado",IF(B215="","Introduzca el ID de la operación principal",IF(IF(IFERROR(OR(CODE(UPPER(LEFT(B215,1)))&lt;65,CODE(UPPER(LEFT(B215,1)))&gt;90),TRUE),TRUE,OR(NOT(ISTEXT(B215)),LEN(B215)&gt;64,LEN(B215)&lt;&gt;LEN(SUBSTITUTE(B215,"*","")),LEN(B215)&lt;&gt;LEN(SUBSTITUTE(B215,"?","")),LEN(B215)&lt;&gt;LEN(SUBSTITUTE(B215,"~","")),LEN(B215)&lt;&gt;LEN(SUBSTITUTE(B215,"=","")),LEN(B215)&lt;&gt;LEN(SUBSTITUTE(B215,"&lt;","")),LEN(B215)&lt;&gt;LEN(SUBSTITUTE(B215,"&gt;","")))),"ID: texto que empiece por A–Z, hasta 64 caracteres; sin *, ?, ~, =, &lt; ni &gt;. Ejemplo: T-001.",IF(COUNTIFS('Trades'!$A$9:$A$208,B215)&lt;&gt;1,"El ID debe corresponder a una sola fila de Trades",IF(NOT(ISNUMBER(C215)),"Introduzca una fecha y hora de cierre válidas",IF(OR(C215&lt;1,C215&gt;2958465),"Introduzca una fecha y hora de cierre válidas",IF(NOT(ISNUMBER(D215)),"Indique una cantidad cerrada positiva",IF(OR(D215&lt;=0,D215&gt;1000000,ROUND(D215,8)&lt;&gt;D215),"Indique una cantidad cerrada positiva",IF(NOT(ISNUMBER(INDEX('Trades'!$D$9:$D$208,MATCH(B215,'Trades'!$A$9:$A$208,0)))),"Introduzca una fecha y hora de apertura válidas",IF(C215&lt;INDEX('Trades'!$D$9:$D$208,MATCH(B215,'Trades'!$A$9:$A$208,0)),"El cierre precede a la apertura",IF(AND(E215&lt;&gt;"",OR(NOT(ISNUMBER(E215)),E215&lt;=0)),"Indique un precio positivo o deje la celda vacía",IF(AND(F215&lt;&gt;"",NOT(ISNUMBER(F215))),"El P&amp;L bruto debe ser numérico o estar vacío",IF(AND(ISNUMBER(F215),OR(ABS(F215)&gt;1000000000,ROUND(F215,2)&lt;&gt;F215)),"Importes: hasta 2 decimales; valor absoluto de entrada ≤ 1.000.000.000.",""))))))))))))))))</x:f>
      </x:c>
      <x:c r="I215" s="29" t="str">
        <x:f>IF(ISNUMBER(D215),ROUND(D215,8),"")</x:f>
      </x:c>
      <x:c r="J215" s="29" t="n">
        <x:f>IF(ISNUMBER(F215),1,0)</x:f>
        <x:v>0</x:v>
      </x:c>
      <x:c r="K215" s="29" t="n">
        <x:f>IF(COUNTA(A215:F215)=0,0,1)</x:f>
        <x:v>0</x:v>
      </x:c>
    </x:row>
    <x:row r="216" ht="36" customHeight="1">
      <x:c r="A216" s="34"/>
      <x:c r="B216" s="34"/>
      <x:c r="C216" s="35"/>
      <x:c r="D216" s="36"/>
      <x:c r="E216" s="36"/>
      <x:c r="F216" s="37"/>
      <x:c r="G216" s="38" t="n">
        <x:f>IF(K216=0,0,IF(H216="",1,-1))</x:f>
        <x:v>0</x:v>
      </x:c>
      <x:c r="H216" s="33" t="str">
        <x:f>IF(K216=0,"",IF(A216="","Introduzca el ID de salida",IF(IF(IFERROR(OR(CODE(UPPER(LEFT(A216,1)))&lt;65,CODE(UPPER(LEFT(A216,1)))&gt;90),TRUE),TRUE,OR(NOT(ISTEXT(A216)),LEN(A216)&gt;64,LEN(A216)&lt;&gt;LEN(SUBSTITUTE(A216,"*","")),LEN(A216)&lt;&gt;LEN(SUBSTITUTE(A216,"?","")),LEN(A216)&lt;&gt;LEN(SUBSTITUTE(A216,"~","")),LEN(A216)&lt;&gt;LEN(SUBSTITUTE(A216,"=","")),LEN(A216)&lt;&gt;LEN(SUBSTITUTE(A216,"&lt;","")),LEN(A216)&lt;&gt;LEN(SUBSTITUTE(A216,"&gt;","")))),"ID: texto que empiece por A–Z, hasta 64 caracteres; sin *, ?, ~, =, &lt; ni &gt;. Ejemplo: T-001.",IF(COUNTIFS('Exits'!$A$9:$A$608,A216)&lt;&gt;1,"ID de salida duplicado",IF(B216="","Introduzca el ID de la operación principal",IF(IF(IFERROR(OR(CODE(UPPER(LEFT(B216,1)))&lt;65,CODE(UPPER(LEFT(B216,1)))&gt;90),TRUE),TRUE,OR(NOT(ISTEXT(B216)),LEN(B216)&gt;64,LEN(B216)&lt;&gt;LEN(SUBSTITUTE(B216,"*","")),LEN(B216)&lt;&gt;LEN(SUBSTITUTE(B216,"?","")),LEN(B216)&lt;&gt;LEN(SUBSTITUTE(B216,"~","")),LEN(B216)&lt;&gt;LEN(SUBSTITUTE(B216,"=","")),LEN(B216)&lt;&gt;LEN(SUBSTITUTE(B216,"&lt;","")),LEN(B216)&lt;&gt;LEN(SUBSTITUTE(B216,"&gt;","")))),"ID: texto que empiece por A–Z, hasta 64 caracteres; sin *, ?, ~, =, &lt; ni &gt;. Ejemplo: T-001.",IF(COUNTIFS('Trades'!$A$9:$A$208,B216)&lt;&gt;1,"El ID debe corresponder a una sola fila de Trades",IF(NOT(ISNUMBER(C216)),"Introduzca una fecha y hora de cierre válidas",IF(OR(C216&lt;1,C216&gt;2958465),"Introduzca una fecha y hora de cierre válidas",IF(NOT(ISNUMBER(D216)),"Indique una cantidad cerrada positiva",IF(OR(D216&lt;=0,D216&gt;1000000,ROUND(D216,8)&lt;&gt;D216),"Indique una cantidad cerrada positiva",IF(NOT(ISNUMBER(INDEX('Trades'!$D$9:$D$208,MATCH(B216,'Trades'!$A$9:$A$208,0)))),"Introduzca una fecha y hora de apertura válidas",IF(C216&lt;INDEX('Trades'!$D$9:$D$208,MATCH(B216,'Trades'!$A$9:$A$208,0)),"El cierre precede a la apertura",IF(AND(E216&lt;&gt;"",OR(NOT(ISNUMBER(E216)),E216&lt;=0)),"Indique un precio positivo o deje la celda vacía",IF(AND(F216&lt;&gt;"",NOT(ISNUMBER(F216))),"El P&amp;L bruto debe ser numérico o estar vacío",IF(AND(ISNUMBER(F216),OR(ABS(F216)&gt;1000000000,ROUND(F216,2)&lt;&gt;F216)),"Importes: hasta 2 decimales; valor absoluto de entrada ≤ 1.000.000.000.",""))))))))))))))))</x:f>
      </x:c>
      <x:c r="I216" s="29" t="str">
        <x:f>IF(ISNUMBER(D216),ROUND(D216,8),"")</x:f>
      </x:c>
      <x:c r="J216" s="29" t="n">
        <x:f>IF(ISNUMBER(F216),1,0)</x:f>
        <x:v>0</x:v>
      </x:c>
      <x:c r="K216" s="29" t="n">
        <x:f>IF(COUNTA(A216:F216)=0,0,1)</x:f>
        <x:v>0</x:v>
      </x:c>
    </x:row>
    <x:row r="217" ht="36" customHeight="1">
      <x:c r="A217" s="34"/>
      <x:c r="B217" s="34"/>
      <x:c r="C217" s="35"/>
      <x:c r="D217" s="36"/>
      <x:c r="E217" s="36"/>
      <x:c r="F217" s="37"/>
      <x:c r="G217" s="38" t="n">
        <x:f>IF(K217=0,0,IF(H217="",1,-1))</x:f>
        <x:v>0</x:v>
      </x:c>
      <x:c r="H217" s="33" t="str">
        <x:f>IF(K217=0,"",IF(A217="","Introduzca el ID de salida",IF(IF(IFERROR(OR(CODE(UPPER(LEFT(A217,1)))&lt;65,CODE(UPPER(LEFT(A217,1)))&gt;90),TRUE),TRUE,OR(NOT(ISTEXT(A217)),LEN(A217)&gt;64,LEN(A217)&lt;&gt;LEN(SUBSTITUTE(A217,"*","")),LEN(A217)&lt;&gt;LEN(SUBSTITUTE(A217,"?","")),LEN(A217)&lt;&gt;LEN(SUBSTITUTE(A217,"~","")),LEN(A217)&lt;&gt;LEN(SUBSTITUTE(A217,"=","")),LEN(A217)&lt;&gt;LEN(SUBSTITUTE(A217,"&lt;","")),LEN(A217)&lt;&gt;LEN(SUBSTITUTE(A217,"&gt;","")))),"ID: texto que empiece por A–Z, hasta 64 caracteres; sin *, ?, ~, =, &lt; ni &gt;. Ejemplo: T-001.",IF(COUNTIFS('Exits'!$A$9:$A$608,A217)&lt;&gt;1,"ID de salida duplicado",IF(B217="","Introduzca el ID de la operación principal",IF(IF(IFERROR(OR(CODE(UPPER(LEFT(B217,1)))&lt;65,CODE(UPPER(LEFT(B217,1)))&gt;90),TRUE),TRUE,OR(NOT(ISTEXT(B217)),LEN(B217)&gt;64,LEN(B217)&lt;&gt;LEN(SUBSTITUTE(B217,"*","")),LEN(B217)&lt;&gt;LEN(SUBSTITUTE(B217,"?","")),LEN(B217)&lt;&gt;LEN(SUBSTITUTE(B217,"~","")),LEN(B217)&lt;&gt;LEN(SUBSTITUTE(B217,"=","")),LEN(B217)&lt;&gt;LEN(SUBSTITUTE(B217,"&lt;","")),LEN(B217)&lt;&gt;LEN(SUBSTITUTE(B217,"&gt;","")))),"ID: texto que empiece por A–Z, hasta 64 caracteres; sin *, ?, ~, =, &lt; ni &gt;. Ejemplo: T-001.",IF(COUNTIFS('Trades'!$A$9:$A$208,B217)&lt;&gt;1,"El ID debe corresponder a una sola fila de Trades",IF(NOT(ISNUMBER(C217)),"Introduzca una fecha y hora de cierre válidas",IF(OR(C217&lt;1,C217&gt;2958465),"Introduzca una fecha y hora de cierre válidas",IF(NOT(ISNUMBER(D217)),"Indique una cantidad cerrada positiva",IF(OR(D217&lt;=0,D217&gt;1000000,ROUND(D217,8)&lt;&gt;D217),"Indique una cantidad cerrada positiva",IF(NOT(ISNUMBER(INDEX('Trades'!$D$9:$D$208,MATCH(B217,'Trades'!$A$9:$A$208,0)))),"Introduzca una fecha y hora de apertura válidas",IF(C217&lt;INDEX('Trades'!$D$9:$D$208,MATCH(B217,'Trades'!$A$9:$A$208,0)),"El cierre precede a la apertura",IF(AND(E217&lt;&gt;"",OR(NOT(ISNUMBER(E217)),E217&lt;=0)),"Indique un precio positivo o deje la celda vacía",IF(AND(F217&lt;&gt;"",NOT(ISNUMBER(F217))),"El P&amp;L bruto debe ser numérico o estar vacío",IF(AND(ISNUMBER(F217),OR(ABS(F217)&gt;1000000000,ROUND(F217,2)&lt;&gt;F217)),"Importes: hasta 2 decimales; valor absoluto de entrada ≤ 1.000.000.000.",""))))))))))))))))</x:f>
      </x:c>
      <x:c r="I217" s="29" t="str">
        <x:f>IF(ISNUMBER(D217),ROUND(D217,8),"")</x:f>
      </x:c>
      <x:c r="J217" s="29" t="n">
        <x:f>IF(ISNUMBER(F217),1,0)</x:f>
        <x:v>0</x:v>
      </x:c>
      <x:c r="K217" s="29" t="n">
        <x:f>IF(COUNTA(A217:F217)=0,0,1)</x:f>
        <x:v>0</x:v>
      </x:c>
    </x:row>
    <x:row r="218" ht="36" customHeight="1">
      <x:c r="A218" s="34"/>
      <x:c r="B218" s="34"/>
      <x:c r="C218" s="35"/>
      <x:c r="D218" s="36"/>
      <x:c r="E218" s="36"/>
      <x:c r="F218" s="37"/>
      <x:c r="G218" s="38" t="n">
        <x:f>IF(K218=0,0,IF(H218="",1,-1))</x:f>
        <x:v>0</x:v>
      </x:c>
      <x:c r="H218" s="33" t="str">
        <x:f>IF(K218=0,"",IF(A218="","Introduzca el ID de salida",IF(IF(IFERROR(OR(CODE(UPPER(LEFT(A218,1)))&lt;65,CODE(UPPER(LEFT(A218,1)))&gt;90),TRUE),TRUE,OR(NOT(ISTEXT(A218)),LEN(A218)&gt;64,LEN(A218)&lt;&gt;LEN(SUBSTITUTE(A218,"*","")),LEN(A218)&lt;&gt;LEN(SUBSTITUTE(A218,"?","")),LEN(A218)&lt;&gt;LEN(SUBSTITUTE(A218,"~","")),LEN(A218)&lt;&gt;LEN(SUBSTITUTE(A218,"=","")),LEN(A218)&lt;&gt;LEN(SUBSTITUTE(A218,"&lt;","")),LEN(A218)&lt;&gt;LEN(SUBSTITUTE(A218,"&gt;","")))),"ID: texto que empiece por A–Z, hasta 64 caracteres; sin *, ?, ~, =, &lt; ni &gt;. Ejemplo: T-001.",IF(COUNTIFS('Exits'!$A$9:$A$608,A218)&lt;&gt;1,"ID de salida duplicado",IF(B218="","Introduzca el ID de la operación principal",IF(IF(IFERROR(OR(CODE(UPPER(LEFT(B218,1)))&lt;65,CODE(UPPER(LEFT(B218,1)))&gt;90),TRUE),TRUE,OR(NOT(ISTEXT(B218)),LEN(B218)&gt;64,LEN(B218)&lt;&gt;LEN(SUBSTITUTE(B218,"*","")),LEN(B218)&lt;&gt;LEN(SUBSTITUTE(B218,"?","")),LEN(B218)&lt;&gt;LEN(SUBSTITUTE(B218,"~","")),LEN(B218)&lt;&gt;LEN(SUBSTITUTE(B218,"=","")),LEN(B218)&lt;&gt;LEN(SUBSTITUTE(B218,"&lt;","")),LEN(B218)&lt;&gt;LEN(SUBSTITUTE(B218,"&gt;","")))),"ID: texto que empiece por A–Z, hasta 64 caracteres; sin *, ?, ~, =, &lt; ni &gt;. Ejemplo: T-001.",IF(COUNTIFS('Trades'!$A$9:$A$208,B218)&lt;&gt;1,"El ID debe corresponder a una sola fila de Trades",IF(NOT(ISNUMBER(C218)),"Introduzca una fecha y hora de cierre válidas",IF(OR(C218&lt;1,C218&gt;2958465),"Introduzca una fecha y hora de cierre válidas",IF(NOT(ISNUMBER(D218)),"Indique una cantidad cerrada positiva",IF(OR(D218&lt;=0,D218&gt;1000000,ROUND(D218,8)&lt;&gt;D218),"Indique una cantidad cerrada positiva",IF(NOT(ISNUMBER(INDEX('Trades'!$D$9:$D$208,MATCH(B218,'Trades'!$A$9:$A$208,0)))),"Introduzca una fecha y hora de apertura válidas",IF(C218&lt;INDEX('Trades'!$D$9:$D$208,MATCH(B218,'Trades'!$A$9:$A$208,0)),"El cierre precede a la apertura",IF(AND(E218&lt;&gt;"",OR(NOT(ISNUMBER(E218)),E218&lt;=0)),"Indique un precio positivo o deje la celda vacía",IF(AND(F218&lt;&gt;"",NOT(ISNUMBER(F218))),"El P&amp;L bruto debe ser numérico o estar vacío",IF(AND(ISNUMBER(F218),OR(ABS(F218)&gt;1000000000,ROUND(F218,2)&lt;&gt;F218)),"Importes: hasta 2 decimales; valor absoluto de entrada ≤ 1.000.000.000.",""))))))))))))))))</x:f>
      </x:c>
      <x:c r="I218" s="29" t="str">
        <x:f>IF(ISNUMBER(D218),ROUND(D218,8),"")</x:f>
      </x:c>
      <x:c r="J218" s="29" t="n">
        <x:f>IF(ISNUMBER(F218),1,0)</x:f>
        <x:v>0</x:v>
      </x:c>
      <x:c r="K218" s="29" t="n">
        <x:f>IF(COUNTA(A218:F218)=0,0,1)</x:f>
        <x:v>0</x:v>
      </x:c>
    </x:row>
    <x:row r="219" ht="36" customHeight="1">
      <x:c r="A219" s="34"/>
      <x:c r="B219" s="34"/>
      <x:c r="C219" s="35"/>
      <x:c r="D219" s="36"/>
      <x:c r="E219" s="36"/>
      <x:c r="F219" s="37"/>
      <x:c r="G219" s="38" t="n">
        <x:f>IF(K219=0,0,IF(H219="",1,-1))</x:f>
        <x:v>0</x:v>
      </x:c>
      <x:c r="H219" s="33" t="str">
        <x:f>IF(K219=0,"",IF(A219="","Introduzca el ID de salida",IF(IF(IFERROR(OR(CODE(UPPER(LEFT(A219,1)))&lt;65,CODE(UPPER(LEFT(A219,1)))&gt;90),TRUE),TRUE,OR(NOT(ISTEXT(A219)),LEN(A219)&gt;64,LEN(A219)&lt;&gt;LEN(SUBSTITUTE(A219,"*","")),LEN(A219)&lt;&gt;LEN(SUBSTITUTE(A219,"?","")),LEN(A219)&lt;&gt;LEN(SUBSTITUTE(A219,"~","")),LEN(A219)&lt;&gt;LEN(SUBSTITUTE(A219,"=","")),LEN(A219)&lt;&gt;LEN(SUBSTITUTE(A219,"&lt;","")),LEN(A219)&lt;&gt;LEN(SUBSTITUTE(A219,"&gt;","")))),"ID: texto que empiece por A–Z, hasta 64 caracteres; sin *, ?, ~, =, &lt; ni &gt;. Ejemplo: T-001.",IF(COUNTIFS('Exits'!$A$9:$A$608,A219)&lt;&gt;1,"ID de salida duplicado",IF(B219="","Introduzca el ID de la operación principal",IF(IF(IFERROR(OR(CODE(UPPER(LEFT(B219,1)))&lt;65,CODE(UPPER(LEFT(B219,1)))&gt;90),TRUE),TRUE,OR(NOT(ISTEXT(B219)),LEN(B219)&gt;64,LEN(B219)&lt;&gt;LEN(SUBSTITUTE(B219,"*","")),LEN(B219)&lt;&gt;LEN(SUBSTITUTE(B219,"?","")),LEN(B219)&lt;&gt;LEN(SUBSTITUTE(B219,"~","")),LEN(B219)&lt;&gt;LEN(SUBSTITUTE(B219,"=","")),LEN(B219)&lt;&gt;LEN(SUBSTITUTE(B219,"&lt;","")),LEN(B219)&lt;&gt;LEN(SUBSTITUTE(B219,"&gt;","")))),"ID: texto que empiece por A–Z, hasta 64 caracteres; sin *, ?, ~, =, &lt; ni &gt;. Ejemplo: T-001.",IF(COUNTIFS('Trades'!$A$9:$A$208,B219)&lt;&gt;1,"El ID debe corresponder a una sola fila de Trades",IF(NOT(ISNUMBER(C219)),"Introduzca una fecha y hora de cierre válidas",IF(OR(C219&lt;1,C219&gt;2958465),"Introduzca una fecha y hora de cierre válidas",IF(NOT(ISNUMBER(D219)),"Indique una cantidad cerrada positiva",IF(OR(D219&lt;=0,D219&gt;1000000,ROUND(D219,8)&lt;&gt;D219),"Indique una cantidad cerrada positiva",IF(NOT(ISNUMBER(INDEX('Trades'!$D$9:$D$208,MATCH(B219,'Trades'!$A$9:$A$208,0)))),"Introduzca una fecha y hora de apertura válidas",IF(C219&lt;INDEX('Trades'!$D$9:$D$208,MATCH(B219,'Trades'!$A$9:$A$208,0)),"El cierre precede a la apertura",IF(AND(E219&lt;&gt;"",OR(NOT(ISNUMBER(E219)),E219&lt;=0)),"Indique un precio positivo o deje la celda vacía",IF(AND(F219&lt;&gt;"",NOT(ISNUMBER(F219))),"El P&amp;L bruto debe ser numérico o estar vacío",IF(AND(ISNUMBER(F219),OR(ABS(F219)&gt;1000000000,ROUND(F219,2)&lt;&gt;F219)),"Importes: hasta 2 decimales; valor absoluto de entrada ≤ 1.000.000.000.",""))))))))))))))))</x:f>
      </x:c>
      <x:c r="I219" s="29" t="str">
        <x:f>IF(ISNUMBER(D219),ROUND(D219,8),"")</x:f>
      </x:c>
      <x:c r="J219" s="29" t="n">
        <x:f>IF(ISNUMBER(F219),1,0)</x:f>
        <x:v>0</x:v>
      </x:c>
      <x:c r="K219" s="29" t="n">
        <x:f>IF(COUNTA(A219:F219)=0,0,1)</x:f>
        <x:v>0</x:v>
      </x:c>
    </x:row>
    <x:row r="220" ht="36" customHeight="1">
      <x:c r="A220" s="34"/>
      <x:c r="B220" s="34"/>
      <x:c r="C220" s="35"/>
      <x:c r="D220" s="36"/>
      <x:c r="E220" s="36"/>
      <x:c r="F220" s="37"/>
      <x:c r="G220" s="38" t="n">
        <x:f>IF(K220=0,0,IF(H220="",1,-1))</x:f>
        <x:v>0</x:v>
      </x:c>
      <x:c r="H220" s="33" t="str">
        <x:f>IF(K220=0,"",IF(A220="","Introduzca el ID de salida",IF(IF(IFERROR(OR(CODE(UPPER(LEFT(A220,1)))&lt;65,CODE(UPPER(LEFT(A220,1)))&gt;90),TRUE),TRUE,OR(NOT(ISTEXT(A220)),LEN(A220)&gt;64,LEN(A220)&lt;&gt;LEN(SUBSTITUTE(A220,"*","")),LEN(A220)&lt;&gt;LEN(SUBSTITUTE(A220,"?","")),LEN(A220)&lt;&gt;LEN(SUBSTITUTE(A220,"~","")),LEN(A220)&lt;&gt;LEN(SUBSTITUTE(A220,"=","")),LEN(A220)&lt;&gt;LEN(SUBSTITUTE(A220,"&lt;","")),LEN(A220)&lt;&gt;LEN(SUBSTITUTE(A220,"&gt;","")))),"ID: texto que empiece por A–Z, hasta 64 caracteres; sin *, ?, ~, =, &lt; ni &gt;. Ejemplo: T-001.",IF(COUNTIFS('Exits'!$A$9:$A$608,A220)&lt;&gt;1,"ID de salida duplicado",IF(B220="","Introduzca el ID de la operación principal",IF(IF(IFERROR(OR(CODE(UPPER(LEFT(B220,1)))&lt;65,CODE(UPPER(LEFT(B220,1)))&gt;90),TRUE),TRUE,OR(NOT(ISTEXT(B220)),LEN(B220)&gt;64,LEN(B220)&lt;&gt;LEN(SUBSTITUTE(B220,"*","")),LEN(B220)&lt;&gt;LEN(SUBSTITUTE(B220,"?","")),LEN(B220)&lt;&gt;LEN(SUBSTITUTE(B220,"~","")),LEN(B220)&lt;&gt;LEN(SUBSTITUTE(B220,"=","")),LEN(B220)&lt;&gt;LEN(SUBSTITUTE(B220,"&lt;","")),LEN(B220)&lt;&gt;LEN(SUBSTITUTE(B220,"&gt;","")))),"ID: texto que empiece por A–Z, hasta 64 caracteres; sin *, ?, ~, =, &lt; ni &gt;. Ejemplo: T-001.",IF(COUNTIFS('Trades'!$A$9:$A$208,B220)&lt;&gt;1,"El ID debe corresponder a una sola fila de Trades",IF(NOT(ISNUMBER(C220)),"Introduzca una fecha y hora de cierre válidas",IF(OR(C220&lt;1,C220&gt;2958465),"Introduzca una fecha y hora de cierre válidas",IF(NOT(ISNUMBER(D220)),"Indique una cantidad cerrada positiva",IF(OR(D220&lt;=0,D220&gt;1000000,ROUND(D220,8)&lt;&gt;D220),"Indique una cantidad cerrada positiva",IF(NOT(ISNUMBER(INDEX('Trades'!$D$9:$D$208,MATCH(B220,'Trades'!$A$9:$A$208,0)))),"Introduzca una fecha y hora de apertura válidas",IF(C220&lt;INDEX('Trades'!$D$9:$D$208,MATCH(B220,'Trades'!$A$9:$A$208,0)),"El cierre precede a la apertura",IF(AND(E220&lt;&gt;"",OR(NOT(ISNUMBER(E220)),E220&lt;=0)),"Indique un precio positivo o deje la celda vacía",IF(AND(F220&lt;&gt;"",NOT(ISNUMBER(F220))),"El P&amp;L bruto debe ser numérico o estar vacío",IF(AND(ISNUMBER(F220),OR(ABS(F220)&gt;1000000000,ROUND(F220,2)&lt;&gt;F220)),"Importes: hasta 2 decimales; valor absoluto de entrada ≤ 1.000.000.000.",""))))))))))))))))</x:f>
      </x:c>
      <x:c r="I220" s="29" t="str">
        <x:f>IF(ISNUMBER(D220),ROUND(D220,8),"")</x:f>
      </x:c>
      <x:c r="J220" s="29" t="n">
        <x:f>IF(ISNUMBER(F220),1,0)</x:f>
        <x:v>0</x:v>
      </x:c>
      <x:c r="K220" s="29" t="n">
        <x:f>IF(COUNTA(A220:F220)=0,0,1)</x:f>
        <x:v>0</x:v>
      </x:c>
    </x:row>
    <x:row r="221" ht="36" customHeight="1">
      <x:c r="A221" s="34"/>
      <x:c r="B221" s="34"/>
      <x:c r="C221" s="35"/>
      <x:c r="D221" s="36"/>
      <x:c r="E221" s="36"/>
      <x:c r="F221" s="37"/>
      <x:c r="G221" s="38" t="n">
        <x:f>IF(K221=0,0,IF(H221="",1,-1))</x:f>
        <x:v>0</x:v>
      </x:c>
      <x:c r="H221" s="33" t="str">
        <x:f>IF(K221=0,"",IF(A221="","Introduzca el ID de salida",IF(IF(IFERROR(OR(CODE(UPPER(LEFT(A221,1)))&lt;65,CODE(UPPER(LEFT(A221,1)))&gt;90),TRUE),TRUE,OR(NOT(ISTEXT(A221)),LEN(A221)&gt;64,LEN(A221)&lt;&gt;LEN(SUBSTITUTE(A221,"*","")),LEN(A221)&lt;&gt;LEN(SUBSTITUTE(A221,"?","")),LEN(A221)&lt;&gt;LEN(SUBSTITUTE(A221,"~","")),LEN(A221)&lt;&gt;LEN(SUBSTITUTE(A221,"=","")),LEN(A221)&lt;&gt;LEN(SUBSTITUTE(A221,"&lt;","")),LEN(A221)&lt;&gt;LEN(SUBSTITUTE(A221,"&gt;","")))),"ID: texto que empiece por A–Z, hasta 64 caracteres; sin *, ?, ~, =, &lt; ni &gt;. Ejemplo: T-001.",IF(COUNTIFS('Exits'!$A$9:$A$608,A221)&lt;&gt;1,"ID de salida duplicado",IF(B221="","Introduzca el ID de la operación principal",IF(IF(IFERROR(OR(CODE(UPPER(LEFT(B221,1)))&lt;65,CODE(UPPER(LEFT(B221,1)))&gt;90),TRUE),TRUE,OR(NOT(ISTEXT(B221)),LEN(B221)&gt;64,LEN(B221)&lt;&gt;LEN(SUBSTITUTE(B221,"*","")),LEN(B221)&lt;&gt;LEN(SUBSTITUTE(B221,"?","")),LEN(B221)&lt;&gt;LEN(SUBSTITUTE(B221,"~","")),LEN(B221)&lt;&gt;LEN(SUBSTITUTE(B221,"=","")),LEN(B221)&lt;&gt;LEN(SUBSTITUTE(B221,"&lt;","")),LEN(B221)&lt;&gt;LEN(SUBSTITUTE(B221,"&gt;","")))),"ID: texto que empiece por A–Z, hasta 64 caracteres; sin *, ?, ~, =, &lt; ni &gt;. Ejemplo: T-001.",IF(COUNTIFS('Trades'!$A$9:$A$208,B221)&lt;&gt;1,"El ID debe corresponder a una sola fila de Trades",IF(NOT(ISNUMBER(C221)),"Introduzca una fecha y hora de cierre válidas",IF(OR(C221&lt;1,C221&gt;2958465),"Introduzca una fecha y hora de cierre válidas",IF(NOT(ISNUMBER(D221)),"Indique una cantidad cerrada positiva",IF(OR(D221&lt;=0,D221&gt;1000000,ROUND(D221,8)&lt;&gt;D221),"Indique una cantidad cerrada positiva",IF(NOT(ISNUMBER(INDEX('Trades'!$D$9:$D$208,MATCH(B221,'Trades'!$A$9:$A$208,0)))),"Introduzca una fecha y hora de apertura válidas",IF(C221&lt;INDEX('Trades'!$D$9:$D$208,MATCH(B221,'Trades'!$A$9:$A$208,0)),"El cierre precede a la apertura",IF(AND(E221&lt;&gt;"",OR(NOT(ISNUMBER(E221)),E221&lt;=0)),"Indique un precio positivo o deje la celda vacía",IF(AND(F221&lt;&gt;"",NOT(ISNUMBER(F221))),"El P&amp;L bruto debe ser numérico o estar vacío",IF(AND(ISNUMBER(F221),OR(ABS(F221)&gt;1000000000,ROUND(F221,2)&lt;&gt;F221)),"Importes: hasta 2 decimales; valor absoluto de entrada ≤ 1.000.000.000.",""))))))))))))))))</x:f>
      </x:c>
      <x:c r="I221" s="29" t="str">
        <x:f>IF(ISNUMBER(D221),ROUND(D221,8),"")</x:f>
      </x:c>
      <x:c r="J221" s="29" t="n">
        <x:f>IF(ISNUMBER(F221),1,0)</x:f>
        <x:v>0</x:v>
      </x:c>
      <x:c r="K221" s="29" t="n">
        <x:f>IF(COUNTA(A221:F221)=0,0,1)</x:f>
        <x:v>0</x:v>
      </x:c>
    </x:row>
    <x:row r="222" ht="36" customHeight="1">
      <x:c r="A222" s="34"/>
      <x:c r="B222" s="34"/>
      <x:c r="C222" s="35"/>
      <x:c r="D222" s="36"/>
      <x:c r="E222" s="36"/>
      <x:c r="F222" s="37"/>
      <x:c r="G222" s="38" t="n">
        <x:f>IF(K222=0,0,IF(H222="",1,-1))</x:f>
        <x:v>0</x:v>
      </x:c>
      <x:c r="H222" s="33" t="str">
        <x:f>IF(K222=0,"",IF(A222="","Introduzca el ID de salida",IF(IF(IFERROR(OR(CODE(UPPER(LEFT(A222,1)))&lt;65,CODE(UPPER(LEFT(A222,1)))&gt;90),TRUE),TRUE,OR(NOT(ISTEXT(A222)),LEN(A222)&gt;64,LEN(A222)&lt;&gt;LEN(SUBSTITUTE(A222,"*","")),LEN(A222)&lt;&gt;LEN(SUBSTITUTE(A222,"?","")),LEN(A222)&lt;&gt;LEN(SUBSTITUTE(A222,"~","")),LEN(A222)&lt;&gt;LEN(SUBSTITUTE(A222,"=","")),LEN(A222)&lt;&gt;LEN(SUBSTITUTE(A222,"&lt;","")),LEN(A222)&lt;&gt;LEN(SUBSTITUTE(A222,"&gt;","")))),"ID: texto que empiece por A–Z, hasta 64 caracteres; sin *, ?, ~, =, &lt; ni &gt;. Ejemplo: T-001.",IF(COUNTIFS('Exits'!$A$9:$A$608,A222)&lt;&gt;1,"ID de salida duplicado",IF(B222="","Introduzca el ID de la operación principal",IF(IF(IFERROR(OR(CODE(UPPER(LEFT(B222,1)))&lt;65,CODE(UPPER(LEFT(B222,1)))&gt;90),TRUE),TRUE,OR(NOT(ISTEXT(B222)),LEN(B222)&gt;64,LEN(B222)&lt;&gt;LEN(SUBSTITUTE(B222,"*","")),LEN(B222)&lt;&gt;LEN(SUBSTITUTE(B222,"?","")),LEN(B222)&lt;&gt;LEN(SUBSTITUTE(B222,"~","")),LEN(B222)&lt;&gt;LEN(SUBSTITUTE(B222,"=","")),LEN(B222)&lt;&gt;LEN(SUBSTITUTE(B222,"&lt;","")),LEN(B222)&lt;&gt;LEN(SUBSTITUTE(B222,"&gt;","")))),"ID: texto que empiece por A–Z, hasta 64 caracteres; sin *, ?, ~, =, &lt; ni &gt;. Ejemplo: T-001.",IF(COUNTIFS('Trades'!$A$9:$A$208,B222)&lt;&gt;1,"El ID debe corresponder a una sola fila de Trades",IF(NOT(ISNUMBER(C222)),"Introduzca una fecha y hora de cierre válidas",IF(OR(C222&lt;1,C222&gt;2958465),"Introduzca una fecha y hora de cierre válidas",IF(NOT(ISNUMBER(D222)),"Indique una cantidad cerrada positiva",IF(OR(D222&lt;=0,D222&gt;1000000,ROUND(D222,8)&lt;&gt;D222),"Indique una cantidad cerrada positiva",IF(NOT(ISNUMBER(INDEX('Trades'!$D$9:$D$208,MATCH(B222,'Trades'!$A$9:$A$208,0)))),"Introduzca una fecha y hora de apertura válidas",IF(C222&lt;INDEX('Trades'!$D$9:$D$208,MATCH(B222,'Trades'!$A$9:$A$208,0)),"El cierre precede a la apertura",IF(AND(E222&lt;&gt;"",OR(NOT(ISNUMBER(E222)),E222&lt;=0)),"Indique un precio positivo o deje la celda vacía",IF(AND(F222&lt;&gt;"",NOT(ISNUMBER(F222))),"El P&amp;L bruto debe ser numérico o estar vacío",IF(AND(ISNUMBER(F222),OR(ABS(F222)&gt;1000000000,ROUND(F222,2)&lt;&gt;F222)),"Importes: hasta 2 decimales; valor absoluto de entrada ≤ 1.000.000.000.",""))))))))))))))))</x:f>
      </x:c>
      <x:c r="I222" s="29" t="str">
        <x:f>IF(ISNUMBER(D222),ROUND(D222,8),"")</x:f>
      </x:c>
      <x:c r="J222" s="29" t="n">
        <x:f>IF(ISNUMBER(F222),1,0)</x:f>
        <x:v>0</x:v>
      </x:c>
      <x:c r="K222" s="29" t="n">
        <x:f>IF(COUNTA(A222:F222)=0,0,1)</x:f>
        <x:v>0</x:v>
      </x:c>
    </x:row>
    <x:row r="223" ht="36" customHeight="1">
      <x:c r="A223" s="34"/>
      <x:c r="B223" s="34"/>
      <x:c r="C223" s="35"/>
      <x:c r="D223" s="36"/>
      <x:c r="E223" s="36"/>
      <x:c r="F223" s="37"/>
      <x:c r="G223" s="38" t="n">
        <x:f>IF(K223=0,0,IF(H223="",1,-1))</x:f>
        <x:v>0</x:v>
      </x:c>
      <x:c r="H223" s="33" t="str">
        <x:f>IF(K223=0,"",IF(A223="","Introduzca el ID de salida",IF(IF(IFERROR(OR(CODE(UPPER(LEFT(A223,1)))&lt;65,CODE(UPPER(LEFT(A223,1)))&gt;90),TRUE),TRUE,OR(NOT(ISTEXT(A223)),LEN(A223)&gt;64,LEN(A223)&lt;&gt;LEN(SUBSTITUTE(A223,"*","")),LEN(A223)&lt;&gt;LEN(SUBSTITUTE(A223,"?","")),LEN(A223)&lt;&gt;LEN(SUBSTITUTE(A223,"~","")),LEN(A223)&lt;&gt;LEN(SUBSTITUTE(A223,"=","")),LEN(A223)&lt;&gt;LEN(SUBSTITUTE(A223,"&lt;","")),LEN(A223)&lt;&gt;LEN(SUBSTITUTE(A223,"&gt;","")))),"ID: texto que empiece por A–Z, hasta 64 caracteres; sin *, ?, ~, =, &lt; ni &gt;. Ejemplo: T-001.",IF(COUNTIFS('Exits'!$A$9:$A$608,A223)&lt;&gt;1,"ID de salida duplicado",IF(B223="","Introduzca el ID de la operación principal",IF(IF(IFERROR(OR(CODE(UPPER(LEFT(B223,1)))&lt;65,CODE(UPPER(LEFT(B223,1)))&gt;90),TRUE),TRUE,OR(NOT(ISTEXT(B223)),LEN(B223)&gt;64,LEN(B223)&lt;&gt;LEN(SUBSTITUTE(B223,"*","")),LEN(B223)&lt;&gt;LEN(SUBSTITUTE(B223,"?","")),LEN(B223)&lt;&gt;LEN(SUBSTITUTE(B223,"~","")),LEN(B223)&lt;&gt;LEN(SUBSTITUTE(B223,"=","")),LEN(B223)&lt;&gt;LEN(SUBSTITUTE(B223,"&lt;","")),LEN(B223)&lt;&gt;LEN(SUBSTITUTE(B223,"&gt;","")))),"ID: texto que empiece por A–Z, hasta 64 caracteres; sin *, ?, ~, =, &lt; ni &gt;. Ejemplo: T-001.",IF(COUNTIFS('Trades'!$A$9:$A$208,B223)&lt;&gt;1,"El ID debe corresponder a una sola fila de Trades",IF(NOT(ISNUMBER(C223)),"Introduzca una fecha y hora de cierre válidas",IF(OR(C223&lt;1,C223&gt;2958465),"Introduzca una fecha y hora de cierre válidas",IF(NOT(ISNUMBER(D223)),"Indique una cantidad cerrada positiva",IF(OR(D223&lt;=0,D223&gt;1000000,ROUND(D223,8)&lt;&gt;D223),"Indique una cantidad cerrada positiva",IF(NOT(ISNUMBER(INDEX('Trades'!$D$9:$D$208,MATCH(B223,'Trades'!$A$9:$A$208,0)))),"Introduzca una fecha y hora de apertura válidas",IF(C223&lt;INDEX('Trades'!$D$9:$D$208,MATCH(B223,'Trades'!$A$9:$A$208,0)),"El cierre precede a la apertura",IF(AND(E223&lt;&gt;"",OR(NOT(ISNUMBER(E223)),E223&lt;=0)),"Indique un precio positivo o deje la celda vacía",IF(AND(F223&lt;&gt;"",NOT(ISNUMBER(F223))),"El P&amp;L bruto debe ser numérico o estar vacío",IF(AND(ISNUMBER(F223),OR(ABS(F223)&gt;1000000000,ROUND(F223,2)&lt;&gt;F223)),"Importes: hasta 2 decimales; valor absoluto de entrada ≤ 1.000.000.000.",""))))))))))))))))</x:f>
      </x:c>
      <x:c r="I223" s="29" t="str">
        <x:f>IF(ISNUMBER(D223),ROUND(D223,8),"")</x:f>
      </x:c>
      <x:c r="J223" s="29" t="n">
        <x:f>IF(ISNUMBER(F223),1,0)</x:f>
        <x:v>0</x:v>
      </x:c>
      <x:c r="K223" s="29" t="n">
        <x:f>IF(COUNTA(A223:F223)=0,0,1)</x:f>
        <x:v>0</x:v>
      </x:c>
    </x:row>
    <x:row r="224" ht="36" customHeight="1">
      <x:c r="A224" s="34"/>
      <x:c r="B224" s="34"/>
      <x:c r="C224" s="35"/>
      <x:c r="D224" s="36"/>
      <x:c r="E224" s="36"/>
      <x:c r="F224" s="37"/>
      <x:c r="G224" s="38" t="n">
        <x:f>IF(K224=0,0,IF(H224="",1,-1))</x:f>
        <x:v>0</x:v>
      </x:c>
      <x:c r="H224" s="33" t="str">
        <x:f>IF(K224=0,"",IF(A224="","Introduzca el ID de salida",IF(IF(IFERROR(OR(CODE(UPPER(LEFT(A224,1)))&lt;65,CODE(UPPER(LEFT(A224,1)))&gt;90),TRUE),TRUE,OR(NOT(ISTEXT(A224)),LEN(A224)&gt;64,LEN(A224)&lt;&gt;LEN(SUBSTITUTE(A224,"*","")),LEN(A224)&lt;&gt;LEN(SUBSTITUTE(A224,"?","")),LEN(A224)&lt;&gt;LEN(SUBSTITUTE(A224,"~","")),LEN(A224)&lt;&gt;LEN(SUBSTITUTE(A224,"=","")),LEN(A224)&lt;&gt;LEN(SUBSTITUTE(A224,"&lt;","")),LEN(A224)&lt;&gt;LEN(SUBSTITUTE(A224,"&gt;","")))),"ID: texto que empiece por A–Z, hasta 64 caracteres; sin *, ?, ~, =, &lt; ni &gt;. Ejemplo: T-001.",IF(COUNTIFS('Exits'!$A$9:$A$608,A224)&lt;&gt;1,"ID de salida duplicado",IF(B224="","Introduzca el ID de la operación principal",IF(IF(IFERROR(OR(CODE(UPPER(LEFT(B224,1)))&lt;65,CODE(UPPER(LEFT(B224,1)))&gt;90),TRUE),TRUE,OR(NOT(ISTEXT(B224)),LEN(B224)&gt;64,LEN(B224)&lt;&gt;LEN(SUBSTITUTE(B224,"*","")),LEN(B224)&lt;&gt;LEN(SUBSTITUTE(B224,"?","")),LEN(B224)&lt;&gt;LEN(SUBSTITUTE(B224,"~","")),LEN(B224)&lt;&gt;LEN(SUBSTITUTE(B224,"=","")),LEN(B224)&lt;&gt;LEN(SUBSTITUTE(B224,"&lt;","")),LEN(B224)&lt;&gt;LEN(SUBSTITUTE(B224,"&gt;","")))),"ID: texto que empiece por A–Z, hasta 64 caracteres; sin *, ?, ~, =, &lt; ni &gt;. Ejemplo: T-001.",IF(COUNTIFS('Trades'!$A$9:$A$208,B224)&lt;&gt;1,"El ID debe corresponder a una sola fila de Trades",IF(NOT(ISNUMBER(C224)),"Introduzca una fecha y hora de cierre válidas",IF(OR(C224&lt;1,C224&gt;2958465),"Introduzca una fecha y hora de cierre válidas",IF(NOT(ISNUMBER(D224)),"Indique una cantidad cerrada positiva",IF(OR(D224&lt;=0,D224&gt;1000000,ROUND(D224,8)&lt;&gt;D224),"Indique una cantidad cerrada positiva",IF(NOT(ISNUMBER(INDEX('Trades'!$D$9:$D$208,MATCH(B224,'Trades'!$A$9:$A$208,0)))),"Introduzca una fecha y hora de apertura válidas",IF(C224&lt;INDEX('Trades'!$D$9:$D$208,MATCH(B224,'Trades'!$A$9:$A$208,0)),"El cierre precede a la apertura",IF(AND(E224&lt;&gt;"",OR(NOT(ISNUMBER(E224)),E224&lt;=0)),"Indique un precio positivo o deje la celda vacía",IF(AND(F224&lt;&gt;"",NOT(ISNUMBER(F224))),"El P&amp;L bruto debe ser numérico o estar vacío",IF(AND(ISNUMBER(F224),OR(ABS(F224)&gt;1000000000,ROUND(F224,2)&lt;&gt;F224)),"Importes: hasta 2 decimales; valor absoluto de entrada ≤ 1.000.000.000.",""))))))))))))))))</x:f>
      </x:c>
      <x:c r="I224" s="29" t="str">
        <x:f>IF(ISNUMBER(D224),ROUND(D224,8),"")</x:f>
      </x:c>
      <x:c r="J224" s="29" t="n">
        <x:f>IF(ISNUMBER(F224),1,0)</x:f>
        <x:v>0</x:v>
      </x:c>
      <x:c r="K224" s="29" t="n">
        <x:f>IF(COUNTA(A224:F224)=0,0,1)</x:f>
        <x:v>0</x:v>
      </x:c>
    </x:row>
    <x:row r="225" ht="36" customHeight="1">
      <x:c r="A225" s="34"/>
      <x:c r="B225" s="34"/>
      <x:c r="C225" s="35"/>
      <x:c r="D225" s="36"/>
      <x:c r="E225" s="36"/>
      <x:c r="F225" s="37"/>
      <x:c r="G225" s="38" t="n">
        <x:f>IF(K225=0,0,IF(H225="",1,-1))</x:f>
        <x:v>0</x:v>
      </x:c>
      <x:c r="H225" s="33" t="str">
        <x:f>IF(K225=0,"",IF(A225="","Introduzca el ID de salida",IF(IF(IFERROR(OR(CODE(UPPER(LEFT(A225,1)))&lt;65,CODE(UPPER(LEFT(A225,1)))&gt;90),TRUE),TRUE,OR(NOT(ISTEXT(A225)),LEN(A225)&gt;64,LEN(A225)&lt;&gt;LEN(SUBSTITUTE(A225,"*","")),LEN(A225)&lt;&gt;LEN(SUBSTITUTE(A225,"?","")),LEN(A225)&lt;&gt;LEN(SUBSTITUTE(A225,"~","")),LEN(A225)&lt;&gt;LEN(SUBSTITUTE(A225,"=","")),LEN(A225)&lt;&gt;LEN(SUBSTITUTE(A225,"&lt;","")),LEN(A225)&lt;&gt;LEN(SUBSTITUTE(A225,"&gt;","")))),"ID: texto que empiece por A–Z, hasta 64 caracteres; sin *, ?, ~, =, &lt; ni &gt;. Ejemplo: T-001.",IF(COUNTIFS('Exits'!$A$9:$A$608,A225)&lt;&gt;1,"ID de salida duplicado",IF(B225="","Introduzca el ID de la operación principal",IF(IF(IFERROR(OR(CODE(UPPER(LEFT(B225,1)))&lt;65,CODE(UPPER(LEFT(B225,1)))&gt;90),TRUE),TRUE,OR(NOT(ISTEXT(B225)),LEN(B225)&gt;64,LEN(B225)&lt;&gt;LEN(SUBSTITUTE(B225,"*","")),LEN(B225)&lt;&gt;LEN(SUBSTITUTE(B225,"?","")),LEN(B225)&lt;&gt;LEN(SUBSTITUTE(B225,"~","")),LEN(B225)&lt;&gt;LEN(SUBSTITUTE(B225,"=","")),LEN(B225)&lt;&gt;LEN(SUBSTITUTE(B225,"&lt;","")),LEN(B225)&lt;&gt;LEN(SUBSTITUTE(B225,"&gt;","")))),"ID: texto que empiece por A–Z, hasta 64 caracteres; sin *, ?, ~, =, &lt; ni &gt;. Ejemplo: T-001.",IF(COUNTIFS('Trades'!$A$9:$A$208,B225)&lt;&gt;1,"El ID debe corresponder a una sola fila de Trades",IF(NOT(ISNUMBER(C225)),"Introduzca una fecha y hora de cierre válidas",IF(OR(C225&lt;1,C225&gt;2958465),"Introduzca una fecha y hora de cierre válidas",IF(NOT(ISNUMBER(D225)),"Indique una cantidad cerrada positiva",IF(OR(D225&lt;=0,D225&gt;1000000,ROUND(D225,8)&lt;&gt;D225),"Indique una cantidad cerrada positiva",IF(NOT(ISNUMBER(INDEX('Trades'!$D$9:$D$208,MATCH(B225,'Trades'!$A$9:$A$208,0)))),"Introduzca una fecha y hora de apertura válidas",IF(C225&lt;INDEX('Trades'!$D$9:$D$208,MATCH(B225,'Trades'!$A$9:$A$208,0)),"El cierre precede a la apertura",IF(AND(E225&lt;&gt;"",OR(NOT(ISNUMBER(E225)),E225&lt;=0)),"Indique un precio positivo o deje la celda vacía",IF(AND(F225&lt;&gt;"",NOT(ISNUMBER(F225))),"El P&amp;L bruto debe ser numérico o estar vacío",IF(AND(ISNUMBER(F225),OR(ABS(F225)&gt;1000000000,ROUND(F225,2)&lt;&gt;F225)),"Importes: hasta 2 decimales; valor absoluto de entrada ≤ 1.000.000.000.",""))))))))))))))))</x:f>
      </x:c>
      <x:c r="I225" s="29" t="str">
        <x:f>IF(ISNUMBER(D225),ROUND(D225,8),"")</x:f>
      </x:c>
      <x:c r="J225" s="29" t="n">
        <x:f>IF(ISNUMBER(F225),1,0)</x:f>
        <x:v>0</x:v>
      </x:c>
      <x:c r="K225" s="29" t="n">
        <x:f>IF(COUNTA(A225:F225)=0,0,1)</x:f>
        <x:v>0</x:v>
      </x:c>
    </x:row>
    <x:row r="226" ht="36" customHeight="1">
      <x:c r="A226" s="34"/>
      <x:c r="B226" s="34"/>
      <x:c r="C226" s="35"/>
      <x:c r="D226" s="36"/>
      <x:c r="E226" s="36"/>
      <x:c r="F226" s="37"/>
      <x:c r="G226" s="38" t="n">
        <x:f>IF(K226=0,0,IF(H226="",1,-1))</x:f>
        <x:v>0</x:v>
      </x:c>
      <x:c r="H226" s="33" t="str">
        <x:f>IF(K226=0,"",IF(A226="","Introduzca el ID de salida",IF(IF(IFERROR(OR(CODE(UPPER(LEFT(A226,1)))&lt;65,CODE(UPPER(LEFT(A226,1)))&gt;90),TRUE),TRUE,OR(NOT(ISTEXT(A226)),LEN(A226)&gt;64,LEN(A226)&lt;&gt;LEN(SUBSTITUTE(A226,"*","")),LEN(A226)&lt;&gt;LEN(SUBSTITUTE(A226,"?","")),LEN(A226)&lt;&gt;LEN(SUBSTITUTE(A226,"~","")),LEN(A226)&lt;&gt;LEN(SUBSTITUTE(A226,"=","")),LEN(A226)&lt;&gt;LEN(SUBSTITUTE(A226,"&lt;","")),LEN(A226)&lt;&gt;LEN(SUBSTITUTE(A226,"&gt;","")))),"ID: texto que empiece por A–Z, hasta 64 caracteres; sin *, ?, ~, =, &lt; ni &gt;. Ejemplo: T-001.",IF(COUNTIFS('Exits'!$A$9:$A$608,A226)&lt;&gt;1,"ID de salida duplicado",IF(B226="","Introduzca el ID de la operación principal",IF(IF(IFERROR(OR(CODE(UPPER(LEFT(B226,1)))&lt;65,CODE(UPPER(LEFT(B226,1)))&gt;90),TRUE),TRUE,OR(NOT(ISTEXT(B226)),LEN(B226)&gt;64,LEN(B226)&lt;&gt;LEN(SUBSTITUTE(B226,"*","")),LEN(B226)&lt;&gt;LEN(SUBSTITUTE(B226,"?","")),LEN(B226)&lt;&gt;LEN(SUBSTITUTE(B226,"~","")),LEN(B226)&lt;&gt;LEN(SUBSTITUTE(B226,"=","")),LEN(B226)&lt;&gt;LEN(SUBSTITUTE(B226,"&lt;","")),LEN(B226)&lt;&gt;LEN(SUBSTITUTE(B226,"&gt;","")))),"ID: texto que empiece por A–Z, hasta 64 caracteres; sin *, ?, ~, =, &lt; ni &gt;. Ejemplo: T-001.",IF(COUNTIFS('Trades'!$A$9:$A$208,B226)&lt;&gt;1,"El ID debe corresponder a una sola fila de Trades",IF(NOT(ISNUMBER(C226)),"Introduzca una fecha y hora de cierre válidas",IF(OR(C226&lt;1,C226&gt;2958465),"Introduzca una fecha y hora de cierre válidas",IF(NOT(ISNUMBER(D226)),"Indique una cantidad cerrada positiva",IF(OR(D226&lt;=0,D226&gt;1000000,ROUND(D226,8)&lt;&gt;D226),"Indique una cantidad cerrada positiva",IF(NOT(ISNUMBER(INDEX('Trades'!$D$9:$D$208,MATCH(B226,'Trades'!$A$9:$A$208,0)))),"Introduzca una fecha y hora de apertura válidas",IF(C226&lt;INDEX('Trades'!$D$9:$D$208,MATCH(B226,'Trades'!$A$9:$A$208,0)),"El cierre precede a la apertura",IF(AND(E226&lt;&gt;"",OR(NOT(ISNUMBER(E226)),E226&lt;=0)),"Indique un precio positivo o deje la celda vacía",IF(AND(F226&lt;&gt;"",NOT(ISNUMBER(F226))),"El P&amp;L bruto debe ser numérico o estar vacío",IF(AND(ISNUMBER(F226),OR(ABS(F226)&gt;1000000000,ROUND(F226,2)&lt;&gt;F226)),"Importes: hasta 2 decimales; valor absoluto de entrada ≤ 1.000.000.000.",""))))))))))))))))</x:f>
      </x:c>
      <x:c r="I226" s="29" t="str">
        <x:f>IF(ISNUMBER(D226),ROUND(D226,8),"")</x:f>
      </x:c>
      <x:c r="J226" s="29" t="n">
        <x:f>IF(ISNUMBER(F226),1,0)</x:f>
        <x:v>0</x:v>
      </x:c>
      <x:c r="K226" s="29" t="n">
        <x:f>IF(COUNTA(A226:F226)=0,0,1)</x:f>
        <x:v>0</x:v>
      </x:c>
    </x:row>
    <x:row r="227" ht="36" customHeight="1">
      <x:c r="A227" s="34"/>
      <x:c r="B227" s="34"/>
      <x:c r="C227" s="35"/>
      <x:c r="D227" s="36"/>
      <x:c r="E227" s="36"/>
      <x:c r="F227" s="37"/>
      <x:c r="G227" s="38" t="n">
        <x:f>IF(K227=0,0,IF(H227="",1,-1))</x:f>
        <x:v>0</x:v>
      </x:c>
      <x:c r="H227" s="33" t="str">
        <x:f>IF(K227=0,"",IF(A227="","Introduzca el ID de salida",IF(IF(IFERROR(OR(CODE(UPPER(LEFT(A227,1)))&lt;65,CODE(UPPER(LEFT(A227,1)))&gt;90),TRUE),TRUE,OR(NOT(ISTEXT(A227)),LEN(A227)&gt;64,LEN(A227)&lt;&gt;LEN(SUBSTITUTE(A227,"*","")),LEN(A227)&lt;&gt;LEN(SUBSTITUTE(A227,"?","")),LEN(A227)&lt;&gt;LEN(SUBSTITUTE(A227,"~","")),LEN(A227)&lt;&gt;LEN(SUBSTITUTE(A227,"=","")),LEN(A227)&lt;&gt;LEN(SUBSTITUTE(A227,"&lt;","")),LEN(A227)&lt;&gt;LEN(SUBSTITUTE(A227,"&gt;","")))),"ID: texto que empiece por A–Z, hasta 64 caracteres; sin *, ?, ~, =, &lt; ni &gt;. Ejemplo: T-001.",IF(COUNTIFS('Exits'!$A$9:$A$608,A227)&lt;&gt;1,"ID de salida duplicado",IF(B227="","Introduzca el ID de la operación principal",IF(IF(IFERROR(OR(CODE(UPPER(LEFT(B227,1)))&lt;65,CODE(UPPER(LEFT(B227,1)))&gt;90),TRUE),TRUE,OR(NOT(ISTEXT(B227)),LEN(B227)&gt;64,LEN(B227)&lt;&gt;LEN(SUBSTITUTE(B227,"*","")),LEN(B227)&lt;&gt;LEN(SUBSTITUTE(B227,"?","")),LEN(B227)&lt;&gt;LEN(SUBSTITUTE(B227,"~","")),LEN(B227)&lt;&gt;LEN(SUBSTITUTE(B227,"=","")),LEN(B227)&lt;&gt;LEN(SUBSTITUTE(B227,"&lt;","")),LEN(B227)&lt;&gt;LEN(SUBSTITUTE(B227,"&gt;","")))),"ID: texto que empiece por A–Z, hasta 64 caracteres; sin *, ?, ~, =, &lt; ni &gt;. Ejemplo: T-001.",IF(COUNTIFS('Trades'!$A$9:$A$208,B227)&lt;&gt;1,"El ID debe corresponder a una sola fila de Trades",IF(NOT(ISNUMBER(C227)),"Introduzca una fecha y hora de cierre válidas",IF(OR(C227&lt;1,C227&gt;2958465),"Introduzca una fecha y hora de cierre válidas",IF(NOT(ISNUMBER(D227)),"Indique una cantidad cerrada positiva",IF(OR(D227&lt;=0,D227&gt;1000000,ROUND(D227,8)&lt;&gt;D227),"Indique una cantidad cerrada positiva",IF(NOT(ISNUMBER(INDEX('Trades'!$D$9:$D$208,MATCH(B227,'Trades'!$A$9:$A$208,0)))),"Introduzca una fecha y hora de apertura válidas",IF(C227&lt;INDEX('Trades'!$D$9:$D$208,MATCH(B227,'Trades'!$A$9:$A$208,0)),"El cierre precede a la apertura",IF(AND(E227&lt;&gt;"",OR(NOT(ISNUMBER(E227)),E227&lt;=0)),"Indique un precio positivo o deje la celda vacía",IF(AND(F227&lt;&gt;"",NOT(ISNUMBER(F227))),"El P&amp;L bruto debe ser numérico o estar vacío",IF(AND(ISNUMBER(F227),OR(ABS(F227)&gt;1000000000,ROUND(F227,2)&lt;&gt;F227)),"Importes: hasta 2 decimales; valor absoluto de entrada ≤ 1.000.000.000.",""))))))))))))))))</x:f>
      </x:c>
      <x:c r="I227" s="29" t="str">
        <x:f>IF(ISNUMBER(D227),ROUND(D227,8),"")</x:f>
      </x:c>
      <x:c r="J227" s="29" t="n">
        <x:f>IF(ISNUMBER(F227),1,0)</x:f>
        <x:v>0</x:v>
      </x:c>
      <x:c r="K227" s="29" t="n">
        <x:f>IF(COUNTA(A227:F227)=0,0,1)</x:f>
        <x:v>0</x:v>
      </x:c>
    </x:row>
    <x:row r="228" ht="36" customHeight="1">
      <x:c r="A228" s="34"/>
      <x:c r="B228" s="34"/>
      <x:c r="C228" s="35"/>
      <x:c r="D228" s="36"/>
      <x:c r="E228" s="36"/>
      <x:c r="F228" s="37"/>
      <x:c r="G228" s="38" t="n">
        <x:f>IF(K228=0,0,IF(H228="",1,-1))</x:f>
        <x:v>0</x:v>
      </x:c>
      <x:c r="H228" s="33" t="str">
        <x:f>IF(K228=0,"",IF(A228="","Introduzca el ID de salida",IF(IF(IFERROR(OR(CODE(UPPER(LEFT(A228,1)))&lt;65,CODE(UPPER(LEFT(A228,1)))&gt;90),TRUE),TRUE,OR(NOT(ISTEXT(A228)),LEN(A228)&gt;64,LEN(A228)&lt;&gt;LEN(SUBSTITUTE(A228,"*","")),LEN(A228)&lt;&gt;LEN(SUBSTITUTE(A228,"?","")),LEN(A228)&lt;&gt;LEN(SUBSTITUTE(A228,"~","")),LEN(A228)&lt;&gt;LEN(SUBSTITUTE(A228,"=","")),LEN(A228)&lt;&gt;LEN(SUBSTITUTE(A228,"&lt;","")),LEN(A228)&lt;&gt;LEN(SUBSTITUTE(A228,"&gt;","")))),"ID: texto que empiece por A–Z, hasta 64 caracteres; sin *, ?, ~, =, &lt; ni &gt;. Ejemplo: T-001.",IF(COUNTIFS('Exits'!$A$9:$A$608,A228)&lt;&gt;1,"ID de salida duplicado",IF(B228="","Introduzca el ID de la operación principal",IF(IF(IFERROR(OR(CODE(UPPER(LEFT(B228,1)))&lt;65,CODE(UPPER(LEFT(B228,1)))&gt;90),TRUE),TRUE,OR(NOT(ISTEXT(B228)),LEN(B228)&gt;64,LEN(B228)&lt;&gt;LEN(SUBSTITUTE(B228,"*","")),LEN(B228)&lt;&gt;LEN(SUBSTITUTE(B228,"?","")),LEN(B228)&lt;&gt;LEN(SUBSTITUTE(B228,"~","")),LEN(B228)&lt;&gt;LEN(SUBSTITUTE(B228,"=","")),LEN(B228)&lt;&gt;LEN(SUBSTITUTE(B228,"&lt;","")),LEN(B228)&lt;&gt;LEN(SUBSTITUTE(B228,"&gt;","")))),"ID: texto que empiece por A–Z, hasta 64 caracteres; sin *, ?, ~, =, &lt; ni &gt;. Ejemplo: T-001.",IF(COUNTIFS('Trades'!$A$9:$A$208,B228)&lt;&gt;1,"El ID debe corresponder a una sola fila de Trades",IF(NOT(ISNUMBER(C228)),"Introduzca una fecha y hora de cierre válidas",IF(OR(C228&lt;1,C228&gt;2958465),"Introduzca una fecha y hora de cierre válidas",IF(NOT(ISNUMBER(D228)),"Indique una cantidad cerrada positiva",IF(OR(D228&lt;=0,D228&gt;1000000,ROUND(D228,8)&lt;&gt;D228),"Indique una cantidad cerrada positiva",IF(NOT(ISNUMBER(INDEX('Trades'!$D$9:$D$208,MATCH(B228,'Trades'!$A$9:$A$208,0)))),"Introduzca una fecha y hora de apertura válidas",IF(C228&lt;INDEX('Trades'!$D$9:$D$208,MATCH(B228,'Trades'!$A$9:$A$208,0)),"El cierre precede a la apertura",IF(AND(E228&lt;&gt;"",OR(NOT(ISNUMBER(E228)),E228&lt;=0)),"Indique un precio positivo o deje la celda vacía",IF(AND(F228&lt;&gt;"",NOT(ISNUMBER(F228))),"El P&amp;L bruto debe ser numérico o estar vacío",IF(AND(ISNUMBER(F228),OR(ABS(F228)&gt;1000000000,ROUND(F228,2)&lt;&gt;F228)),"Importes: hasta 2 decimales; valor absoluto de entrada ≤ 1.000.000.000.",""))))))))))))))))</x:f>
      </x:c>
      <x:c r="I228" s="29" t="str">
        <x:f>IF(ISNUMBER(D228),ROUND(D228,8),"")</x:f>
      </x:c>
      <x:c r="J228" s="29" t="n">
        <x:f>IF(ISNUMBER(F228),1,0)</x:f>
        <x:v>0</x:v>
      </x:c>
      <x:c r="K228" s="29" t="n">
        <x:f>IF(COUNTA(A228:F228)=0,0,1)</x:f>
        <x:v>0</x:v>
      </x:c>
    </x:row>
    <x:row r="229" ht="36" customHeight="1">
      <x:c r="A229" s="34"/>
      <x:c r="B229" s="34"/>
      <x:c r="C229" s="35"/>
      <x:c r="D229" s="36"/>
      <x:c r="E229" s="36"/>
      <x:c r="F229" s="37"/>
      <x:c r="G229" s="38" t="n">
        <x:f>IF(K229=0,0,IF(H229="",1,-1))</x:f>
        <x:v>0</x:v>
      </x:c>
      <x:c r="H229" s="33" t="str">
        <x:f>IF(K229=0,"",IF(A229="","Introduzca el ID de salida",IF(IF(IFERROR(OR(CODE(UPPER(LEFT(A229,1)))&lt;65,CODE(UPPER(LEFT(A229,1)))&gt;90),TRUE),TRUE,OR(NOT(ISTEXT(A229)),LEN(A229)&gt;64,LEN(A229)&lt;&gt;LEN(SUBSTITUTE(A229,"*","")),LEN(A229)&lt;&gt;LEN(SUBSTITUTE(A229,"?","")),LEN(A229)&lt;&gt;LEN(SUBSTITUTE(A229,"~","")),LEN(A229)&lt;&gt;LEN(SUBSTITUTE(A229,"=","")),LEN(A229)&lt;&gt;LEN(SUBSTITUTE(A229,"&lt;","")),LEN(A229)&lt;&gt;LEN(SUBSTITUTE(A229,"&gt;","")))),"ID: texto que empiece por A–Z, hasta 64 caracteres; sin *, ?, ~, =, &lt; ni &gt;. Ejemplo: T-001.",IF(COUNTIFS('Exits'!$A$9:$A$608,A229)&lt;&gt;1,"ID de salida duplicado",IF(B229="","Introduzca el ID de la operación principal",IF(IF(IFERROR(OR(CODE(UPPER(LEFT(B229,1)))&lt;65,CODE(UPPER(LEFT(B229,1)))&gt;90),TRUE),TRUE,OR(NOT(ISTEXT(B229)),LEN(B229)&gt;64,LEN(B229)&lt;&gt;LEN(SUBSTITUTE(B229,"*","")),LEN(B229)&lt;&gt;LEN(SUBSTITUTE(B229,"?","")),LEN(B229)&lt;&gt;LEN(SUBSTITUTE(B229,"~","")),LEN(B229)&lt;&gt;LEN(SUBSTITUTE(B229,"=","")),LEN(B229)&lt;&gt;LEN(SUBSTITUTE(B229,"&lt;","")),LEN(B229)&lt;&gt;LEN(SUBSTITUTE(B229,"&gt;","")))),"ID: texto que empiece por A–Z, hasta 64 caracteres; sin *, ?, ~, =, &lt; ni &gt;. Ejemplo: T-001.",IF(COUNTIFS('Trades'!$A$9:$A$208,B229)&lt;&gt;1,"El ID debe corresponder a una sola fila de Trades",IF(NOT(ISNUMBER(C229)),"Introduzca una fecha y hora de cierre válidas",IF(OR(C229&lt;1,C229&gt;2958465),"Introduzca una fecha y hora de cierre válidas",IF(NOT(ISNUMBER(D229)),"Indique una cantidad cerrada positiva",IF(OR(D229&lt;=0,D229&gt;1000000,ROUND(D229,8)&lt;&gt;D229),"Indique una cantidad cerrada positiva",IF(NOT(ISNUMBER(INDEX('Trades'!$D$9:$D$208,MATCH(B229,'Trades'!$A$9:$A$208,0)))),"Introduzca una fecha y hora de apertura válidas",IF(C229&lt;INDEX('Trades'!$D$9:$D$208,MATCH(B229,'Trades'!$A$9:$A$208,0)),"El cierre precede a la apertura",IF(AND(E229&lt;&gt;"",OR(NOT(ISNUMBER(E229)),E229&lt;=0)),"Indique un precio positivo o deje la celda vacía",IF(AND(F229&lt;&gt;"",NOT(ISNUMBER(F229))),"El P&amp;L bruto debe ser numérico o estar vacío",IF(AND(ISNUMBER(F229),OR(ABS(F229)&gt;1000000000,ROUND(F229,2)&lt;&gt;F229)),"Importes: hasta 2 decimales; valor absoluto de entrada ≤ 1.000.000.000.",""))))))))))))))))</x:f>
      </x:c>
      <x:c r="I229" s="29" t="str">
        <x:f>IF(ISNUMBER(D229),ROUND(D229,8),"")</x:f>
      </x:c>
      <x:c r="J229" s="29" t="n">
        <x:f>IF(ISNUMBER(F229),1,0)</x:f>
        <x:v>0</x:v>
      </x:c>
      <x:c r="K229" s="29" t="n">
        <x:f>IF(COUNTA(A229:F229)=0,0,1)</x:f>
        <x:v>0</x:v>
      </x:c>
    </x:row>
    <x:row r="230" ht="36" customHeight="1">
      <x:c r="A230" s="34"/>
      <x:c r="B230" s="34"/>
      <x:c r="C230" s="35"/>
      <x:c r="D230" s="36"/>
      <x:c r="E230" s="36"/>
      <x:c r="F230" s="37"/>
      <x:c r="G230" s="38" t="n">
        <x:f>IF(K230=0,0,IF(H230="",1,-1))</x:f>
        <x:v>0</x:v>
      </x:c>
      <x:c r="H230" s="33" t="str">
        <x:f>IF(K230=0,"",IF(A230="","Introduzca el ID de salida",IF(IF(IFERROR(OR(CODE(UPPER(LEFT(A230,1)))&lt;65,CODE(UPPER(LEFT(A230,1)))&gt;90),TRUE),TRUE,OR(NOT(ISTEXT(A230)),LEN(A230)&gt;64,LEN(A230)&lt;&gt;LEN(SUBSTITUTE(A230,"*","")),LEN(A230)&lt;&gt;LEN(SUBSTITUTE(A230,"?","")),LEN(A230)&lt;&gt;LEN(SUBSTITUTE(A230,"~","")),LEN(A230)&lt;&gt;LEN(SUBSTITUTE(A230,"=","")),LEN(A230)&lt;&gt;LEN(SUBSTITUTE(A230,"&lt;","")),LEN(A230)&lt;&gt;LEN(SUBSTITUTE(A230,"&gt;","")))),"ID: texto que empiece por A–Z, hasta 64 caracteres; sin *, ?, ~, =, &lt; ni &gt;. Ejemplo: T-001.",IF(COUNTIFS('Exits'!$A$9:$A$608,A230)&lt;&gt;1,"ID de salida duplicado",IF(B230="","Introduzca el ID de la operación principal",IF(IF(IFERROR(OR(CODE(UPPER(LEFT(B230,1)))&lt;65,CODE(UPPER(LEFT(B230,1)))&gt;90),TRUE),TRUE,OR(NOT(ISTEXT(B230)),LEN(B230)&gt;64,LEN(B230)&lt;&gt;LEN(SUBSTITUTE(B230,"*","")),LEN(B230)&lt;&gt;LEN(SUBSTITUTE(B230,"?","")),LEN(B230)&lt;&gt;LEN(SUBSTITUTE(B230,"~","")),LEN(B230)&lt;&gt;LEN(SUBSTITUTE(B230,"=","")),LEN(B230)&lt;&gt;LEN(SUBSTITUTE(B230,"&lt;","")),LEN(B230)&lt;&gt;LEN(SUBSTITUTE(B230,"&gt;","")))),"ID: texto que empiece por A–Z, hasta 64 caracteres; sin *, ?, ~, =, &lt; ni &gt;. Ejemplo: T-001.",IF(COUNTIFS('Trades'!$A$9:$A$208,B230)&lt;&gt;1,"El ID debe corresponder a una sola fila de Trades",IF(NOT(ISNUMBER(C230)),"Introduzca una fecha y hora de cierre válidas",IF(OR(C230&lt;1,C230&gt;2958465),"Introduzca una fecha y hora de cierre válidas",IF(NOT(ISNUMBER(D230)),"Indique una cantidad cerrada positiva",IF(OR(D230&lt;=0,D230&gt;1000000,ROUND(D230,8)&lt;&gt;D230),"Indique una cantidad cerrada positiva",IF(NOT(ISNUMBER(INDEX('Trades'!$D$9:$D$208,MATCH(B230,'Trades'!$A$9:$A$208,0)))),"Introduzca una fecha y hora de apertura válidas",IF(C230&lt;INDEX('Trades'!$D$9:$D$208,MATCH(B230,'Trades'!$A$9:$A$208,0)),"El cierre precede a la apertura",IF(AND(E230&lt;&gt;"",OR(NOT(ISNUMBER(E230)),E230&lt;=0)),"Indique un precio positivo o deje la celda vacía",IF(AND(F230&lt;&gt;"",NOT(ISNUMBER(F230))),"El P&amp;L bruto debe ser numérico o estar vacío",IF(AND(ISNUMBER(F230),OR(ABS(F230)&gt;1000000000,ROUND(F230,2)&lt;&gt;F230)),"Importes: hasta 2 decimales; valor absoluto de entrada ≤ 1.000.000.000.",""))))))))))))))))</x:f>
      </x:c>
      <x:c r="I230" s="29" t="str">
        <x:f>IF(ISNUMBER(D230),ROUND(D230,8),"")</x:f>
      </x:c>
      <x:c r="J230" s="29" t="n">
        <x:f>IF(ISNUMBER(F230),1,0)</x:f>
        <x:v>0</x:v>
      </x:c>
      <x:c r="K230" s="29" t="n">
        <x:f>IF(COUNTA(A230:F230)=0,0,1)</x:f>
        <x:v>0</x:v>
      </x:c>
    </x:row>
    <x:row r="231" ht="36" customHeight="1">
      <x:c r="A231" s="34"/>
      <x:c r="B231" s="34"/>
      <x:c r="C231" s="35"/>
      <x:c r="D231" s="36"/>
      <x:c r="E231" s="36"/>
      <x:c r="F231" s="37"/>
      <x:c r="G231" s="38" t="n">
        <x:f>IF(K231=0,0,IF(H231="",1,-1))</x:f>
        <x:v>0</x:v>
      </x:c>
      <x:c r="H231" s="33" t="str">
        <x:f>IF(K231=0,"",IF(A231="","Introduzca el ID de salida",IF(IF(IFERROR(OR(CODE(UPPER(LEFT(A231,1)))&lt;65,CODE(UPPER(LEFT(A231,1)))&gt;90),TRUE),TRUE,OR(NOT(ISTEXT(A231)),LEN(A231)&gt;64,LEN(A231)&lt;&gt;LEN(SUBSTITUTE(A231,"*","")),LEN(A231)&lt;&gt;LEN(SUBSTITUTE(A231,"?","")),LEN(A231)&lt;&gt;LEN(SUBSTITUTE(A231,"~","")),LEN(A231)&lt;&gt;LEN(SUBSTITUTE(A231,"=","")),LEN(A231)&lt;&gt;LEN(SUBSTITUTE(A231,"&lt;","")),LEN(A231)&lt;&gt;LEN(SUBSTITUTE(A231,"&gt;","")))),"ID: texto que empiece por A–Z, hasta 64 caracteres; sin *, ?, ~, =, &lt; ni &gt;. Ejemplo: T-001.",IF(COUNTIFS('Exits'!$A$9:$A$608,A231)&lt;&gt;1,"ID de salida duplicado",IF(B231="","Introduzca el ID de la operación principal",IF(IF(IFERROR(OR(CODE(UPPER(LEFT(B231,1)))&lt;65,CODE(UPPER(LEFT(B231,1)))&gt;90),TRUE),TRUE,OR(NOT(ISTEXT(B231)),LEN(B231)&gt;64,LEN(B231)&lt;&gt;LEN(SUBSTITUTE(B231,"*","")),LEN(B231)&lt;&gt;LEN(SUBSTITUTE(B231,"?","")),LEN(B231)&lt;&gt;LEN(SUBSTITUTE(B231,"~","")),LEN(B231)&lt;&gt;LEN(SUBSTITUTE(B231,"=","")),LEN(B231)&lt;&gt;LEN(SUBSTITUTE(B231,"&lt;","")),LEN(B231)&lt;&gt;LEN(SUBSTITUTE(B231,"&gt;","")))),"ID: texto que empiece por A–Z, hasta 64 caracteres; sin *, ?, ~, =, &lt; ni &gt;. Ejemplo: T-001.",IF(COUNTIFS('Trades'!$A$9:$A$208,B231)&lt;&gt;1,"El ID debe corresponder a una sola fila de Trades",IF(NOT(ISNUMBER(C231)),"Introduzca una fecha y hora de cierre válidas",IF(OR(C231&lt;1,C231&gt;2958465),"Introduzca una fecha y hora de cierre válidas",IF(NOT(ISNUMBER(D231)),"Indique una cantidad cerrada positiva",IF(OR(D231&lt;=0,D231&gt;1000000,ROUND(D231,8)&lt;&gt;D231),"Indique una cantidad cerrada positiva",IF(NOT(ISNUMBER(INDEX('Trades'!$D$9:$D$208,MATCH(B231,'Trades'!$A$9:$A$208,0)))),"Introduzca una fecha y hora de apertura válidas",IF(C231&lt;INDEX('Trades'!$D$9:$D$208,MATCH(B231,'Trades'!$A$9:$A$208,0)),"El cierre precede a la apertura",IF(AND(E231&lt;&gt;"",OR(NOT(ISNUMBER(E231)),E231&lt;=0)),"Indique un precio positivo o deje la celda vacía",IF(AND(F231&lt;&gt;"",NOT(ISNUMBER(F231))),"El P&amp;L bruto debe ser numérico o estar vacío",IF(AND(ISNUMBER(F231),OR(ABS(F231)&gt;1000000000,ROUND(F231,2)&lt;&gt;F231)),"Importes: hasta 2 decimales; valor absoluto de entrada ≤ 1.000.000.000.",""))))))))))))))))</x:f>
      </x:c>
      <x:c r="I231" s="29" t="str">
        <x:f>IF(ISNUMBER(D231),ROUND(D231,8),"")</x:f>
      </x:c>
      <x:c r="J231" s="29" t="n">
        <x:f>IF(ISNUMBER(F231),1,0)</x:f>
        <x:v>0</x:v>
      </x:c>
      <x:c r="K231" s="29" t="n">
        <x:f>IF(COUNTA(A231:F231)=0,0,1)</x:f>
        <x:v>0</x:v>
      </x:c>
    </x:row>
    <x:row r="232" ht="36" customHeight="1">
      <x:c r="A232" s="34"/>
      <x:c r="B232" s="34"/>
      <x:c r="C232" s="35"/>
      <x:c r="D232" s="36"/>
      <x:c r="E232" s="36"/>
      <x:c r="F232" s="37"/>
      <x:c r="G232" s="38" t="n">
        <x:f>IF(K232=0,0,IF(H232="",1,-1))</x:f>
        <x:v>0</x:v>
      </x:c>
      <x:c r="H232" s="33" t="str">
        <x:f>IF(K232=0,"",IF(A232="","Introduzca el ID de salida",IF(IF(IFERROR(OR(CODE(UPPER(LEFT(A232,1)))&lt;65,CODE(UPPER(LEFT(A232,1)))&gt;90),TRUE),TRUE,OR(NOT(ISTEXT(A232)),LEN(A232)&gt;64,LEN(A232)&lt;&gt;LEN(SUBSTITUTE(A232,"*","")),LEN(A232)&lt;&gt;LEN(SUBSTITUTE(A232,"?","")),LEN(A232)&lt;&gt;LEN(SUBSTITUTE(A232,"~","")),LEN(A232)&lt;&gt;LEN(SUBSTITUTE(A232,"=","")),LEN(A232)&lt;&gt;LEN(SUBSTITUTE(A232,"&lt;","")),LEN(A232)&lt;&gt;LEN(SUBSTITUTE(A232,"&gt;","")))),"ID: texto que empiece por A–Z, hasta 64 caracteres; sin *, ?, ~, =, &lt; ni &gt;. Ejemplo: T-001.",IF(COUNTIFS('Exits'!$A$9:$A$608,A232)&lt;&gt;1,"ID de salida duplicado",IF(B232="","Introduzca el ID de la operación principal",IF(IF(IFERROR(OR(CODE(UPPER(LEFT(B232,1)))&lt;65,CODE(UPPER(LEFT(B232,1)))&gt;90),TRUE),TRUE,OR(NOT(ISTEXT(B232)),LEN(B232)&gt;64,LEN(B232)&lt;&gt;LEN(SUBSTITUTE(B232,"*","")),LEN(B232)&lt;&gt;LEN(SUBSTITUTE(B232,"?","")),LEN(B232)&lt;&gt;LEN(SUBSTITUTE(B232,"~","")),LEN(B232)&lt;&gt;LEN(SUBSTITUTE(B232,"=","")),LEN(B232)&lt;&gt;LEN(SUBSTITUTE(B232,"&lt;","")),LEN(B232)&lt;&gt;LEN(SUBSTITUTE(B232,"&gt;","")))),"ID: texto que empiece por A–Z, hasta 64 caracteres; sin *, ?, ~, =, &lt; ni &gt;. Ejemplo: T-001.",IF(COUNTIFS('Trades'!$A$9:$A$208,B232)&lt;&gt;1,"El ID debe corresponder a una sola fila de Trades",IF(NOT(ISNUMBER(C232)),"Introduzca una fecha y hora de cierre válidas",IF(OR(C232&lt;1,C232&gt;2958465),"Introduzca una fecha y hora de cierre válidas",IF(NOT(ISNUMBER(D232)),"Indique una cantidad cerrada positiva",IF(OR(D232&lt;=0,D232&gt;1000000,ROUND(D232,8)&lt;&gt;D232),"Indique una cantidad cerrada positiva",IF(NOT(ISNUMBER(INDEX('Trades'!$D$9:$D$208,MATCH(B232,'Trades'!$A$9:$A$208,0)))),"Introduzca una fecha y hora de apertura válidas",IF(C232&lt;INDEX('Trades'!$D$9:$D$208,MATCH(B232,'Trades'!$A$9:$A$208,0)),"El cierre precede a la apertura",IF(AND(E232&lt;&gt;"",OR(NOT(ISNUMBER(E232)),E232&lt;=0)),"Indique un precio positivo o deje la celda vacía",IF(AND(F232&lt;&gt;"",NOT(ISNUMBER(F232))),"El P&amp;L bruto debe ser numérico o estar vacío",IF(AND(ISNUMBER(F232),OR(ABS(F232)&gt;1000000000,ROUND(F232,2)&lt;&gt;F232)),"Importes: hasta 2 decimales; valor absoluto de entrada ≤ 1.000.000.000.",""))))))))))))))))</x:f>
      </x:c>
      <x:c r="I232" s="29" t="str">
        <x:f>IF(ISNUMBER(D232),ROUND(D232,8),"")</x:f>
      </x:c>
      <x:c r="J232" s="29" t="n">
        <x:f>IF(ISNUMBER(F232),1,0)</x:f>
        <x:v>0</x:v>
      </x:c>
      <x:c r="K232" s="29" t="n">
        <x:f>IF(COUNTA(A232:F232)=0,0,1)</x:f>
        <x:v>0</x:v>
      </x:c>
    </x:row>
    <x:row r="233" ht="36" customHeight="1">
      <x:c r="A233" s="34"/>
      <x:c r="B233" s="34"/>
      <x:c r="C233" s="35"/>
      <x:c r="D233" s="36"/>
      <x:c r="E233" s="36"/>
      <x:c r="F233" s="37"/>
      <x:c r="G233" s="38" t="n">
        <x:f>IF(K233=0,0,IF(H233="",1,-1))</x:f>
        <x:v>0</x:v>
      </x:c>
      <x:c r="H233" s="33" t="str">
        <x:f>IF(K233=0,"",IF(A233="","Introduzca el ID de salida",IF(IF(IFERROR(OR(CODE(UPPER(LEFT(A233,1)))&lt;65,CODE(UPPER(LEFT(A233,1)))&gt;90),TRUE),TRUE,OR(NOT(ISTEXT(A233)),LEN(A233)&gt;64,LEN(A233)&lt;&gt;LEN(SUBSTITUTE(A233,"*","")),LEN(A233)&lt;&gt;LEN(SUBSTITUTE(A233,"?","")),LEN(A233)&lt;&gt;LEN(SUBSTITUTE(A233,"~","")),LEN(A233)&lt;&gt;LEN(SUBSTITUTE(A233,"=","")),LEN(A233)&lt;&gt;LEN(SUBSTITUTE(A233,"&lt;","")),LEN(A233)&lt;&gt;LEN(SUBSTITUTE(A233,"&gt;","")))),"ID: texto que empiece por A–Z, hasta 64 caracteres; sin *, ?, ~, =, &lt; ni &gt;. Ejemplo: T-001.",IF(COUNTIFS('Exits'!$A$9:$A$608,A233)&lt;&gt;1,"ID de salida duplicado",IF(B233="","Introduzca el ID de la operación principal",IF(IF(IFERROR(OR(CODE(UPPER(LEFT(B233,1)))&lt;65,CODE(UPPER(LEFT(B233,1)))&gt;90),TRUE),TRUE,OR(NOT(ISTEXT(B233)),LEN(B233)&gt;64,LEN(B233)&lt;&gt;LEN(SUBSTITUTE(B233,"*","")),LEN(B233)&lt;&gt;LEN(SUBSTITUTE(B233,"?","")),LEN(B233)&lt;&gt;LEN(SUBSTITUTE(B233,"~","")),LEN(B233)&lt;&gt;LEN(SUBSTITUTE(B233,"=","")),LEN(B233)&lt;&gt;LEN(SUBSTITUTE(B233,"&lt;","")),LEN(B233)&lt;&gt;LEN(SUBSTITUTE(B233,"&gt;","")))),"ID: texto que empiece por A–Z, hasta 64 caracteres; sin *, ?, ~, =, &lt; ni &gt;. Ejemplo: T-001.",IF(COUNTIFS('Trades'!$A$9:$A$208,B233)&lt;&gt;1,"El ID debe corresponder a una sola fila de Trades",IF(NOT(ISNUMBER(C233)),"Introduzca una fecha y hora de cierre válidas",IF(OR(C233&lt;1,C233&gt;2958465),"Introduzca una fecha y hora de cierre válidas",IF(NOT(ISNUMBER(D233)),"Indique una cantidad cerrada positiva",IF(OR(D233&lt;=0,D233&gt;1000000,ROUND(D233,8)&lt;&gt;D233),"Indique una cantidad cerrada positiva",IF(NOT(ISNUMBER(INDEX('Trades'!$D$9:$D$208,MATCH(B233,'Trades'!$A$9:$A$208,0)))),"Introduzca una fecha y hora de apertura válidas",IF(C233&lt;INDEX('Trades'!$D$9:$D$208,MATCH(B233,'Trades'!$A$9:$A$208,0)),"El cierre precede a la apertura",IF(AND(E233&lt;&gt;"",OR(NOT(ISNUMBER(E233)),E233&lt;=0)),"Indique un precio positivo o deje la celda vacía",IF(AND(F233&lt;&gt;"",NOT(ISNUMBER(F233))),"El P&amp;L bruto debe ser numérico o estar vacío",IF(AND(ISNUMBER(F233),OR(ABS(F233)&gt;1000000000,ROUND(F233,2)&lt;&gt;F233)),"Importes: hasta 2 decimales; valor absoluto de entrada ≤ 1.000.000.000.",""))))))))))))))))</x:f>
      </x:c>
      <x:c r="I233" s="29" t="str">
        <x:f>IF(ISNUMBER(D233),ROUND(D233,8),"")</x:f>
      </x:c>
      <x:c r="J233" s="29" t="n">
        <x:f>IF(ISNUMBER(F233),1,0)</x:f>
        <x:v>0</x:v>
      </x:c>
      <x:c r="K233" s="29" t="n">
        <x:f>IF(COUNTA(A233:F233)=0,0,1)</x:f>
        <x:v>0</x:v>
      </x:c>
    </x:row>
    <x:row r="234" ht="36" customHeight="1">
      <x:c r="A234" s="34"/>
      <x:c r="B234" s="34"/>
      <x:c r="C234" s="35"/>
      <x:c r="D234" s="36"/>
      <x:c r="E234" s="36"/>
      <x:c r="F234" s="37"/>
      <x:c r="G234" s="38" t="n">
        <x:f>IF(K234=0,0,IF(H234="",1,-1))</x:f>
        <x:v>0</x:v>
      </x:c>
      <x:c r="H234" s="33" t="str">
        <x:f>IF(K234=0,"",IF(A234="","Introduzca el ID de salida",IF(IF(IFERROR(OR(CODE(UPPER(LEFT(A234,1)))&lt;65,CODE(UPPER(LEFT(A234,1)))&gt;90),TRUE),TRUE,OR(NOT(ISTEXT(A234)),LEN(A234)&gt;64,LEN(A234)&lt;&gt;LEN(SUBSTITUTE(A234,"*","")),LEN(A234)&lt;&gt;LEN(SUBSTITUTE(A234,"?","")),LEN(A234)&lt;&gt;LEN(SUBSTITUTE(A234,"~","")),LEN(A234)&lt;&gt;LEN(SUBSTITUTE(A234,"=","")),LEN(A234)&lt;&gt;LEN(SUBSTITUTE(A234,"&lt;","")),LEN(A234)&lt;&gt;LEN(SUBSTITUTE(A234,"&gt;","")))),"ID: texto que empiece por A–Z, hasta 64 caracteres; sin *, ?, ~, =, &lt; ni &gt;. Ejemplo: T-001.",IF(COUNTIFS('Exits'!$A$9:$A$608,A234)&lt;&gt;1,"ID de salida duplicado",IF(B234="","Introduzca el ID de la operación principal",IF(IF(IFERROR(OR(CODE(UPPER(LEFT(B234,1)))&lt;65,CODE(UPPER(LEFT(B234,1)))&gt;90),TRUE),TRUE,OR(NOT(ISTEXT(B234)),LEN(B234)&gt;64,LEN(B234)&lt;&gt;LEN(SUBSTITUTE(B234,"*","")),LEN(B234)&lt;&gt;LEN(SUBSTITUTE(B234,"?","")),LEN(B234)&lt;&gt;LEN(SUBSTITUTE(B234,"~","")),LEN(B234)&lt;&gt;LEN(SUBSTITUTE(B234,"=","")),LEN(B234)&lt;&gt;LEN(SUBSTITUTE(B234,"&lt;","")),LEN(B234)&lt;&gt;LEN(SUBSTITUTE(B234,"&gt;","")))),"ID: texto que empiece por A–Z, hasta 64 caracteres; sin *, ?, ~, =, &lt; ni &gt;. Ejemplo: T-001.",IF(COUNTIFS('Trades'!$A$9:$A$208,B234)&lt;&gt;1,"El ID debe corresponder a una sola fila de Trades",IF(NOT(ISNUMBER(C234)),"Introduzca una fecha y hora de cierre válidas",IF(OR(C234&lt;1,C234&gt;2958465),"Introduzca una fecha y hora de cierre válidas",IF(NOT(ISNUMBER(D234)),"Indique una cantidad cerrada positiva",IF(OR(D234&lt;=0,D234&gt;1000000,ROUND(D234,8)&lt;&gt;D234),"Indique una cantidad cerrada positiva",IF(NOT(ISNUMBER(INDEX('Trades'!$D$9:$D$208,MATCH(B234,'Trades'!$A$9:$A$208,0)))),"Introduzca una fecha y hora de apertura válidas",IF(C234&lt;INDEX('Trades'!$D$9:$D$208,MATCH(B234,'Trades'!$A$9:$A$208,0)),"El cierre precede a la apertura",IF(AND(E234&lt;&gt;"",OR(NOT(ISNUMBER(E234)),E234&lt;=0)),"Indique un precio positivo o deje la celda vacía",IF(AND(F234&lt;&gt;"",NOT(ISNUMBER(F234))),"El P&amp;L bruto debe ser numérico o estar vacío",IF(AND(ISNUMBER(F234),OR(ABS(F234)&gt;1000000000,ROUND(F234,2)&lt;&gt;F234)),"Importes: hasta 2 decimales; valor absoluto de entrada ≤ 1.000.000.000.",""))))))))))))))))</x:f>
      </x:c>
      <x:c r="I234" s="29" t="str">
        <x:f>IF(ISNUMBER(D234),ROUND(D234,8),"")</x:f>
      </x:c>
      <x:c r="J234" s="29" t="n">
        <x:f>IF(ISNUMBER(F234),1,0)</x:f>
        <x:v>0</x:v>
      </x:c>
      <x:c r="K234" s="29" t="n">
        <x:f>IF(COUNTA(A234:F234)=0,0,1)</x:f>
        <x:v>0</x:v>
      </x:c>
    </x:row>
    <x:row r="235" ht="36" customHeight="1">
      <x:c r="A235" s="34"/>
      <x:c r="B235" s="34"/>
      <x:c r="C235" s="35"/>
      <x:c r="D235" s="36"/>
      <x:c r="E235" s="36"/>
      <x:c r="F235" s="37"/>
      <x:c r="G235" s="38" t="n">
        <x:f>IF(K235=0,0,IF(H235="",1,-1))</x:f>
        <x:v>0</x:v>
      </x:c>
      <x:c r="H235" s="33" t="str">
        <x:f>IF(K235=0,"",IF(A235="","Introduzca el ID de salida",IF(IF(IFERROR(OR(CODE(UPPER(LEFT(A235,1)))&lt;65,CODE(UPPER(LEFT(A235,1)))&gt;90),TRUE),TRUE,OR(NOT(ISTEXT(A235)),LEN(A235)&gt;64,LEN(A235)&lt;&gt;LEN(SUBSTITUTE(A235,"*","")),LEN(A235)&lt;&gt;LEN(SUBSTITUTE(A235,"?","")),LEN(A235)&lt;&gt;LEN(SUBSTITUTE(A235,"~","")),LEN(A235)&lt;&gt;LEN(SUBSTITUTE(A235,"=","")),LEN(A235)&lt;&gt;LEN(SUBSTITUTE(A235,"&lt;","")),LEN(A235)&lt;&gt;LEN(SUBSTITUTE(A235,"&gt;","")))),"ID: texto que empiece por A–Z, hasta 64 caracteres; sin *, ?, ~, =, &lt; ni &gt;. Ejemplo: T-001.",IF(COUNTIFS('Exits'!$A$9:$A$608,A235)&lt;&gt;1,"ID de salida duplicado",IF(B235="","Introduzca el ID de la operación principal",IF(IF(IFERROR(OR(CODE(UPPER(LEFT(B235,1)))&lt;65,CODE(UPPER(LEFT(B235,1)))&gt;90),TRUE),TRUE,OR(NOT(ISTEXT(B235)),LEN(B235)&gt;64,LEN(B235)&lt;&gt;LEN(SUBSTITUTE(B235,"*","")),LEN(B235)&lt;&gt;LEN(SUBSTITUTE(B235,"?","")),LEN(B235)&lt;&gt;LEN(SUBSTITUTE(B235,"~","")),LEN(B235)&lt;&gt;LEN(SUBSTITUTE(B235,"=","")),LEN(B235)&lt;&gt;LEN(SUBSTITUTE(B235,"&lt;","")),LEN(B235)&lt;&gt;LEN(SUBSTITUTE(B235,"&gt;","")))),"ID: texto que empiece por A–Z, hasta 64 caracteres; sin *, ?, ~, =, &lt; ni &gt;. Ejemplo: T-001.",IF(COUNTIFS('Trades'!$A$9:$A$208,B235)&lt;&gt;1,"El ID debe corresponder a una sola fila de Trades",IF(NOT(ISNUMBER(C235)),"Introduzca una fecha y hora de cierre válidas",IF(OR(C235&lt;1,C235&gt;2958465),"Introduzca una fecha y hora de cierre válidas",IF(NOT(ISNUMBER(D235)),"Indique una cantidad cerrada positiva",IF(OR(D235&lt;=0,D235&gt;1000000,ROUND(D235,8)&lt;&gt;D235),"Indique una cantidad cerrada positiva",IF(NOT(ISNUMBER(INDEX('Trades'!$D$9:$D$208,MATCH(B235,'Trades'!$A$9:$A$208,0)))),"Introduzca una fecha y hora de apertura válidas",IF(C235&lt;INDEX('Trades'!$D$9:$D$208,MATCH(B235,'Trades'!$A$9:$A$208,0)),"El cierre precede a la apertura",IF(AND(E235&lt;&gt;"",OR(NOT(ISNUMBER(E235)),E235&lt;=0)),"Indique un precio positivo o deje la celda vacía",IF(AND(F235&lt;&gt;"",NOT(ISNUMBER(F235))),"El P&amp;L bruto debe ser numérico o estar vacío",IF(AND(ISNUMBER(F235),OR(ABS(F235)&gt;1000000000,ROUND(F235,2)&lt;&gt;F235)),"Importes: hasta 2 decimales; valor absoluto de entrada ≤ 1.000.000.000.",""))))))))))))))))</x:f>
      </x:c>
      <x:c r="I235" s="29" t="str">
        <x:f>IF(ISNUMBER(D235),ROUND(D235,8),"")</x:f>
      </x:c>
      <x:c r="J235" s="29" t="n">
        <x:f>IF(ISNUMBER(F235),1,0)</x:f>
        <x:v>0</x:v>
      </x:c>
      <x:c r="K235" s="29" t="n">
        <x:f>IF(COUNTA(A235:F235)=0,0,1)</x:f>
        <x:v>0</x:v>
      </x:c>
    </x:row>
    <x:row r="236" ht="36" customHeight="1">
      <x:c r="A236" s="34"/>
      <x:c r="B236" s="34"/>
      <x:c r="C236" s="35"/>
      <x:c r="D236" s="36"/>
      <x:c r="E236" s="36"/>
      <x:c r="F236" s="37"/>
      <x:c r="G236" s="38" t="n">
        <x:f>IF(K236=0,0,IF(H236="",1,-1))</x:f>
        <x:v>0</x:v>
      </x:c>
      <x:c r="H236" s="33" t="str">
        <x:f>IF(K236=0,"",IF(A236="","Introduzca el ID de salida",IF(IF(IFERROR(OR(CODE(UPPER(LEFT(A236,1)))&lt;65,CODE(UPPER(LEFT(A236,1)))&gt;90),TRUE),TRUE,OR(NOT(ISTEXT(A236)),LEN(A236)&gt;64,LEN(A236)&lt;&gt;LEN(SUBSTITUTE(A236,"*","")),LEN(A236)&lt;&gt;LEN(SUBSTITUTE(A236,"?","")),LEN(A236)&lt;&gt;LEN(SUBSTITUTE(A236,"~","")),LEN(A236)&lt;&gt;LEN(SUBSTITUTE(A236,"=","")),LEN(A236)&lt;&gt;LEN(SUBSTITUTE(A236,"&lt;","")),LEN(A236)&lt;&gt;LEN(SUBSTITUTE(A236,"&gt;","")))),"ID: texto que empiece por A–Z, hasta 64 caracteres; sin *, ?, ~, =, &lt; ni &gt;. Ejemplo: T-001.",IF(COUNTIFS('Exits'!$A$9:$A$608,A236)&lt;&gt;1,"ID de salida duplicado",IF(B236="","Introduzca el ID de la operación principal",IF(IF(IFERROR(OR(CODE(UPPER(LEFT(B236,1)))&lt;65,CODE(UPPER(LEFT(B236,1)))&gt;90),TRUE),TRUE,OR(NOT(ISTEXT(B236)),LEN(B236)&gt;64,LEN(B236)&lt;&gt;LEN(SUBSTITUTE(B236,"*","")),LEN(B236)&lt;&gt;LEN(SUBSTITUTE(B236,"?","")),LEN(B236)&lt;&gt;LEN(SUBSTITUTE(B236,"~","")),LEN(B236)&lt;&gt;LEN(SUBSTITUTE(B236,"=","")),LEN(B236)&lt;&gt;LEN(SUBSTITUTE(B236,"&lt;","")),LEN(B236)&lt;&gt;LEN(SUBSTITUTE(B236,"&gt;","")))),"ID: texto que empiece por A–Z, hasta 64 caracteres; sin *, ?, ~, =, &lt; ni &gt;. Ejemplo: T-001.",IF(COUNTIFS('Trades'!$A$9:$A$208,B236)&lt;&gt;1,"El ID debe corresponder a una sola fila de Trades",IF(NOT(ISNUMBER(C236)),"Introduzca una fecha y hora de cierre válidas",IF(OR(C236&lt;1,C236&gt;2958465),"Introduzca una fecha y hora de cierre válidas",IF(NOT(ISNUMBER(D236)),"Indique una cantidad cerrada positiva",IF(OR(D236&lt;=0,D236&gt;1000000,ROUND(D236,8)&lt;&gt;D236),"Indique una cantidad cerrada positiva",IF(NOT(ISNUMBER(INDEX('Trades'!$D$9:$D$208,MATCH(B236,'Trades'!$A$9:$A$208,0)))),"Introduzca una fecha y hora de apertura válidas",IF(C236&lt;INDEX('Trades'!$D$9:$D$208,MATCH(B236,'Trades'!$A$9:$A$208,0)),"El cierre precede a la apertura",IF(AND(E236&lt;&gt;"",OR(NOT(ISNUMBER(E236)),E236&lt;=0)),"Indique un precio positivo o deje la celda vacía",IF(AND(F236&lt;&gt;"",NOT(ISNUMBER(F236))),"El P&amp;L bruto debe ser numérico o estar vacío",IF(AND(ISNUMBER(F236),OR(ABS(F236)&gt;1000000000,ROUND(F236,2)&lt;&gt;F236)),"Importes: hasta 2 decimales; valor absoluto de entrada ≤ 1.000.000.000.",""))))))))))))))))</x:f>
      </x:c>
      <x:c r="I236" s="29" t="str">
        <x:f>IF(ISNUMBER(D236),ROUND(D236,8),"")</x:f>
      </x:c>
      <x:c r="J236" s="29" t="n">
        <x:f>IF(ISNUMBER(F236),1,0)</x:f>
        <x:v>0</x:v>
      </x:c>
      <x:c r="K236" s="29" t="n">
        <x:f>IF(COUNTA(A236:F236)=0,0,1)</x:f>
        <x:v>0</x:v>
      </x:c>
    </x:row>
    <x:row r="237" ht="36" customHeight="1">
      <x:c r="A237" s="34"/>
      <x:c r="B237" s="34"/>
      <x:c r="C237" s="35"/>
      <x:c r="D237" s="36"/>
      <x:c r="E237" s="36"/>
      <x:c r="F237" s="37"/>
      <x:c r="G237" s="38" t="n">
        <x:f>IF(K237=0,0,IF(H237="",1,-1))</x:f>
        <x:v>0</x:v>
      </x:c>
      <x:c r="H237" s="33" t="str">
        <x:f>IF(K237=0,"",IF(A237="","Introduzca el ID de salida",IF(IF(IFERROR(OR(CODE(UPPER(LEFT(A237,1)))&lt;65,CODE(UPPER(LEFT(A237,1)))&gt;90),TRUE),TRUE,OR(NOT(ISTEXT(A237)),LEN(A237)&gt;64,LEN(A237)&lt;&gt;LEN(SUBSTITUTE(A237,"*","")),LEN(A237)&lt;&gt;LEN(SUBSTITUTE(A237,"?","")),LEN(A237)&lt;&gt;LEN(SUBSTITUTE(A237,"~","")),LEN(A237)&lt;&gt;LEN(SUBSTITUTE(A237,"=","")),LEN(A237)&lt;&gt;LEN(SUBSTITUTE(A237,"&lt;","")),LEN(A237)&lt;&gt;LEN(SUBSTITUTE(A237,"&gt;","")))),"ID: texto que empiece por A–Z, hasta 64 caracteres; sin *, ?, ~, =, &lt; ni &gt;. Ejemplo: T-001.",IF(COUNTIFS('Exits'!$A$9:$A$608,A237)&lt;&gt;1,"ID de salida duplicado",IF(B237="","Introduzca el ID de la operación principal",IF(IF(IFERROR(OR(CODE(UPPER(LEFT(B237,1)))&lt;65,CODE(UPPER(LEFT(B237,1)))&gt;90),TRUE),TRUE,OR(NOT(ISTEXT(B237)),LEN(B237)&gt;64,LEN(B237)&lt;&gt;LEN(SUBSTITUTE(B237,"*","")),LEN(B237)&lt;&gt;LEN(SUBSTITUTE(B237,"?","")),LEN(B237)&lt;&gt;LEN(SUBSTITUTE(B237,"~","")),LEN(B237)&lt;&gt;LEN(SUBSTITUTE(B237,"=","")),LEN(B237)&lt;&gt;LEN(SUBSTITUTE(B237,"&lt;","")),LEN(B237)&lt;&gt;LEN(SUBSTITUTE(B237,"&gt;","")))),"ID: texto que empiece por A–Z, hasta 64 caracteres; sin *, ?, ~, =, &lt; ni &gt;. Ejemplo: T-001.",IF(COUNTIFS('Trades'!$A$9:$A$208,B237)&lt;&gt;1,"El ID debe corresponder a una sola fila de Trades",IF(NOT(ISNUMBER(C237)),"Introduzca una fecha y hora de cierre válidas",IF(OR(C237&lt;1,C237&gt;2958465),"Introduzca una fecha y hora de cierre válidas",IF(NOT(ISNUMBER(D237)),"Indique una cantidad cerrada positiva",IF(OR(D237&lt;=0,D237&gt;1000000,ROUND(D237,8)&lt;&gt;D237),"Indique una cantidad cerrada positiva",IF(NOT(ISNUMBER(INDEX('Trades'!$D$9:$D$208,MATCH(B237,'Trades'!$A$9:$A$208,0)))),"Introduzca una fecha y hora de apertura válidas",IF(C237&lt;INDEX('Trades'!$D$9:$D$208,MATCH(B237,'Trades'!$A$9:$A$208,0)),"El cierre precede a la apertura",IF(AND(E237&lt;&gt;"",OR(NOT(ISNUMBER(E237)),E237&lt;=0)),"Indique un precio positivo o deje la celda vacía",IF(AND(F237&lt;&gt;"",NOT(ISNUMBER(F237))),"El P&amp;L bruto debe ser numérico o estar vacío",IF(AND(ISNUMBER(F237),OR(ABS(F237)&gt;1000000000,ROUND(F237,2)&lt;&gt;F237)),"Importes: hasta 2 decimales; valor absoluto de entrada ≤ 1.000.000.000.",""))))))))))))))))</x:f>
      </x:c>
      <x:c r="I237" s="29" t="str">
        <x:f>IF(ISNUMBER(D237),ROUND(D237,8),"")</x:f>
      </x:c>
      <x:c r="J237" s="29" t="n">
        <x:f>IF(ISNUMBER(F237),1,0)</x:f>
        <x:v>0</x:v>
      </x:c>
      <x:c r="K237" s="29" t="n">
        <x:f>IF(COUNTA(A237:F237)=0,0,1)</x:f>
        <x:v>0</x:v>
      </x:c>
    </x:row>
    <x:row r="238" ht="36" customHeight="1">
      <x:c r="A238" s="34"/>
      <x:c r="B238" s="34"/>
      <x:c r="C238" s="35"/>
      <x:c r="D238" s="36"/>
      <x:c r="E238" s="36"/>
      <x:c r="F238" s="37"/>
      <x:c r="G238" s="38" t="n">
        <x:f>IF(K238=0,0,IF(H238="",1,-1))</x:f>
        <x:v>0</x:v>
      </x:c>
      <x:c r="H238" s="33" t="str">
        <x:f>IF(K238=0,"",IF(A238="","Introduzca el ID de salida",IF(IF(IFERROR(OR(CODE(UPPER(LEFT(A238,1)))&lt;65,CODE(UPPER(LEFT(A238,1)))&gt;90),TRUE),TRUE,OR(NOT(ISTEXT(A238)),LEN(A238)&gt;64,LEN(A238)&lt;&gt;LEN(SUBSTITUTE(A238,"*","")),LEN(A238)&lt;&gt;LEN(SUBSTITUTE(A238,"?","")),LEN(A238)&lt;&gt;LEN(SUBSTITUTE(A238,"~","")),LEN(A238)&lt;&gt;LEN(SUBSTITUTE(A238,"=","")),LEN(A238)&lt;&gt;LEN(SUBSTITUTE(A238,"&lt;","")),LEN(A238)&lt;&gt;LEN(SUBSTITUTE(A238,"&gt;","")))),"ID: texto que empiece por A–Z, hasta 64 caracteres; sin *, ?, ~, =, &lt; ni &gt;. Ejemplo: T-001.",IF(COUNTIFS('Exits'!$A$9:$A$608,A238)&lt;&gt;1,"ID de salida duplicado",IF(B238="","Introduzca el ID de la operación principal",IF(IF(IFERROR(OR(CODE(UPPER(LEFT(B238,1)))&lt;65,CODE(UPPER(LEFT(B238,1)))&gt;90),TRUE),TRUE,OR(NOT(ISTEXT(B238)),LEN(B238)&gt;64,LEN(B238)&lt;&gt;LEN(SUBSTITUTE(B238,"*","")),LEN(B238)&lt;&gt;LEN(SUBSTITUTE(B238,"?","")),LEN(B238)&lt;&gt;LEN(SUBSTITUTE(B238,"~","")),LEN(B238)&lt;&gt;LEN(SUBSTITUTE(B238,"=","")),LEN(B238)&lt;&gt;LEN(SUBSTITUTE(B238,"&lt;","")),LEN(B238)&lt;&gt;LEN(SUBSTITUTE(B238,"&gt;","")))),"ID: texto que empiece por A–Z, hasta 64 caracteres; sin *, ?, ~, =, &lt; ni &gt;. Ejemplo: T-001.",IF(COUNTIFS('Trades'!$A$9:$A$208,B238)&lt;&gt;1,"El ID debe corresponder a una sola fila de Trades",IF(NOT(ISNUMBER(C238)),"Introduzca una fecha y hora de cierre válidas",IF(OR(C238&lt;1,C238&gt;2958465),"Introduzca una fecha y hora de cierre válidas",IF(NOT(ISNUMBER(D238)),"Indique una cantidad cerrada positiva",IF(OR(D238&lt;=0,D238&gt;1000000,ROUND(D238,8)&lt;&gt;D238),"Indique una cantidad cerrada positiva",IF(NOT(ISNUMBER(INDEX('Trades'!$D$9:$D$208,MATCH(B238,'Trades'!$A$9:$A$208,0)))),"Introduzca una fecha y hora de apertura válidas",IF(C238&lt;INDEX('Trades'!$D$9:$D$208,MATCH(B238,'Trades'!$A$9:$A$208,0)),"El cierre precede a la apertura",IF(AND(E238&lt;&gt;"",OR(NOT(ISNUMBER(E238)),E238&lt;=0)),"Indique un precio positivo o deje la celda vacía",IF(AND(F238&lt;&gt;"",NOT(ISNUMBER(F238))),"El P&amp;L bruto debe ser numérico o estar vacío",IF(AND(ISNUMBER(F238),OR(ABS(F238)&gt;1000000000,ROUND(F238,2)&lt;&gt;F238)),"Importes: hasta 2 decimales; valor absoluto de entrada ≤ 1.000.000.000.",""))))))))))))))))</x:f>
      </x:c>
      <x:c r="I238" s="29" t="str">
        <x:f>IF(ISNUMBER(D238),ROUND(D238,8),"")</x:f>
      </x:c>
      <x:c r="J238" s="29" t="n">
        <x:f>IF(ISNUMBER(F238),1,0)</x:f>
        <x:v>0</x:v>
      </x:c>
      <x:c r="K238" s="29" t="n">
        <x:f>IF(COUNTA(A238:F238)=0,0,1)</x:f>
        <x:v>0</x:v>
      </x:c>
    </x:row>
    <x:row r="239" ht="36" customHeight="1">
      <x:c r="A239" s="34"/>
      <x:c r="B239" s="34"/>
      <x:c r="C239" s="35"/>
      <x:c r="D239" s="36"/>
      <x:c r="E239" s="36"/>
      <x:c r="F239" s="37"/>
      <x:c r="G239" s="38" t="n">
        <x:f>IF(K239=0,0,IF(H239="",1,-1))</x:f>
        <x:v>0</x:v>
      </x:c>
      <x:c r="H239" s="33" t="str">
        <x:f>IF(K239=0,"",IF(A239="","Introduzca el ID de salida",IF(IF(IFERROR(OR(CODE(UPPER(LEFT(A239,1)))&lt;65,CODE(UPPER(LEFT(A239,1)))&gt;90),TRUE),TRUE,OR(NOT(ISTEXT(A239)),LEN(A239)&gt;64,LEN(A239)&lt;&gt;LEN(SUBSTITUTE(A239,"*","")),LEN(A239)&lt;&gt;LEN(SUBSTITUTE(A239,"?","")),LEN(A239)&lt;&gt;LEN(SUBSTITUTE(A239,"~","")),LEN(A239)&lt;&gt;LEN(SUBSTITUTE(A239,"=","")),LEN(A239)&lt;&gt;LEN(SUBSTITUTE(A239,"&lt;","")),LEN(A239)&lt;&gt;LEN(SUBSTITUTE(A239,"&gt;","")))),"ID: texto que empiece por A–Z, hasta 64 caracteres; sin *, ?, ~, =, &lt; ni &gt;. Ejemplo: T-001.",IF(COUNTIFS('Exits'!$A$9:$A$608,A239)&lt;&gt;1,"ID de salida duplicado",IF(B239="","Introduzca el ID de la operación principal",IF(IF(IFERROR(OR(CODE(UPPER(LEFT(B239,1)))&lt;65,CODE(UPPER(LEFT(B239,1)))&gt;90),TRUE),TRUE,OR(NOT(ISTEXT(B239)),LEN(B239)&gt;64,LEN(B239)&lt;&gt;LEN(SUBSTITUTE(B239,"*","")),LEN(B239)&lt;&gt;LEN(SUBSTITUTE(B239,"?","")),LEN(B239)&lt;&gt;LEN(SUBSTITUTE(B239,"~","")),LEN(B239)&lt;&gt;LEN(SUBSTITUTE(B239,"=","")),LEN(B239)&lt;&gt;LEN(SUBSTITUTE(B239,"&lt;","")),LEN(B239)&lt;&gt;LEN(SUBSTITUTE(B239,"&gt;","")))),"ID: texto que empiece por A–Z, hasta 64 caracteres; sin *, ?, ~, =, &lt; ni &gt;. Ejemplo: T-001.",IF(COUNTIFS('Trades'!$A$9:$A$208,B239)&lt;&gt;1,"El ID debe corresponder a una sola fila de Trades",IF(NOT(ISNUMBER(C239)),"Introduzca una fecha y hora de cierre válidas",IF(OR(C239&lt;1,C239&gt;2958465),"Introduzca una fecha y hora de cierre válidas",IF(NOT(ISNUMBER(D239)),"Indique una cantidad cerrada positiva",IF(OR(D239&lt;=0,D239&gt;1000000,ROUND(D239,8)&lt;&gt;D239),"Indique una cantidad cerrada positiva",IF(NOT(ISNUMBER(INDEX('Trades'!$D$9:$D$208,MATCH(B239,'Trades'!$A$9:$A$208,0)))),"Introduzca una fecha y hora de apertura válidas",IF(C239&lt;INDEX('Trades'!$D$9:$D$208,MATCH(B239,'Trades'!$A$9:$A$208,0)),"El cierre precede a la apertura",IF(AND(E239&lt;&gt;"",OR(NOT(ISNUMBER(E239)),E239&lt;=0)),"Indique un precio positivo o deje la celda vacía",IF(AND(F239&lt;&gt;"",NOT(ISNUMBER(F239))),"El P&amp;L bruto debe ser numérico o estar vacío",IF(AND(ISNUMBER(F239),OR(ABS(F239)&gt;1000000000,ROUND(F239,2)&lt;&gt;F239)),"Importes: hasta 2 decimales; valor absoluto de entrada ≤ 1.000.000.000.",""))))))))))))))))</x:f>
      </x:c>
      <x:c r="I239" s="29" t="str">
        <x:f>IF(ISNUMBER(D239),ROUND(D239,8),"")</x:f>
      </x:c>
      <x:c r="J239" s="29" t="n">
        <x:f>IF(ISNUMBER(F239),1,0)</x:f>
        <x:v>0</x:v>
      </x:c>
      <x:c r="K239" s="29" t="n">
        <x:f>IF(COUNTA(A239:F239)=0,0,1)</x:f>
        <x:v>0</x:v>
      </x:c>
    </x:row>
    <x:row r="240" ht="36" customHeight="1">
      <x:c r="A240" s="34"/>
      <x:c r="B240" s="34"/>
      <x:c r="C240" s="35"/>
      <x:c r="D240" s="36"/>
      <x:c r="E240" s="36"/>
      <x:c r="F240" s="37"/>
      <x:c r="G240" s="38" t="n">
        <x:f>IF(K240=0,0,IF(H240="",1,-1))</x:f>
        <x:v>0</x:v>
      </x:c>
      <x:c r="H240" s="33" t="str">
        <x:f>IF(K240=0,"",IF(A240="","Introduzca el ID de salida",IF(IF(IFERROR(OR(CODE(UPPER(LEFT(A240,1)))&lt;65,CODE(UPPER(LEFT(A240,1)))&gt;90),TRUE),TRUE,OR(NOT(ISTEXT(A240)),LEN(A240)&gt;64,LEN(A240)&lt;&gt;LEN(SUBSTITUTE(A240,"*","")),LEN(A240)&lt;&gt;LEN(SUBSTITUTE(A240,"?","")),LEN(A240)&lt;&gt;LEN(SUBSTITUTE(A240,"~","")),LEN(A240)&lt;&gt;LEN(SUBSTITUTE(A240,"=","")),LEN(A240)&lt;&gt;LEN(SUBSTITUTE(A240,"&lt;","")),LEN(A240)&lt;&gt;LEN(SUBSTITUTE(A240,"&gt;","")))),"ID: texto que empiece por A–Z, hasta 64 caracteres; sin *, ?, ~, =, &lt; ni &gt;. Ejemplo: T-001.",IF(COUNTIFS('Exits'!$A$9:$A$608,A240)&lt;&gt;1,"ID de salida duplicado",IF(B240="","Introduzca el ID de la operación principal",IF(IF(IFERROR(OR(CODE(UPPER(LEFT(B240,1)))&lt;65,CODE(UPPER(LEFT(B240,1)))&gt;90),TRUE),TRUE,OR(NOT(ISTEXT(B240)),LEN(B240)&gt;64,LEN(B240)&lt;&gt;LEN(SUBSTITUTE(B240,"*","")),LEN(B240)&lt;&gt;LEN(SUBSTITUTE(B240,"?","")),LEN(B240)&lt;&gt;LEN(SUBSTITUTE(B240,"~","")),LEN(B240)&lt;&gt;LEN(SUBSTITUTE(B240,"=","")),LEN(B240)&lt;&gt;LEN(SUBSTITUTE(B240,"&lt;","")),LEN(B240)&lt;&gt;LEN(SUBSTITUTE(B240,"&gt;","")))),"ID: texto que empiece por A–Z, hasta 64 caracteres; sin *, ?, ~, =, &lt; ni &gt;. Ejemplo: T-001.",IF(COUNTIFS('Trades'!$A$9:$A$208,B240)&lt;&gt;1,"El ID debe corresponder a una sola fila de Trades",IF(NOT(ISNUMBER(C240)),"Introduzca una fecha y hora de cierre válidas",IF(OR(C240&lt;1,C240&gt;2958465),"Introduzca una fecha y hora de cierre válidas",IF(NOT(ISNUMBER(D240)),"Indique una cantidad cerrada positiva",IF(OR(D240&lt;=0,D240&gt;1000000,ROUND(D240,8)&lt;&gt;D240),"Indique una cantidad cerrada positiva",IF(NOT(ISNUMBER(INDEX('Trades'!$D$9:$D$208,MATCH(B240,'Trades'!$A$9:$A$208,0)))),"Introduzca una fecha y hora de apertura válidas",IF(C240&lt;INDEX('Trades'!$D$9:$D$208,MATCH(B240,'Trades'!$A$9:$A$208,0)),"El cierre precede a la apertura",IF(AND(E240&lt;&gt;"",OR(NOT(ISNUMBER(E240)),E240&lt;=0)),"Indique un precio positivo o deje la celda vacía",IF(AND(F240&lt;&gt;"",NOT(ISNUMBER(F240))),"El P&amp;L bruto debe ser numérico o estar vacío",IF(AND(ISNUMBER(F240),OR(ABS(F240)&gt;1000000000,ROUND(F240,2)&lt;&gt;F240)),"Importes: hasta 2 decimales; valor absoluto de entrada ≤ 1.000.000.000.",""))))))))))))))))</x:f>
      </x:c>
      <x:c r="I240" s="29" t="str">
        <x:f>IF(ISNUMBER(D240),ROUND(D240,8),"")</x:f>
      </x:c>
      <x:c r="J240" s="29" t="n">
        <x:f>IF(ISNUMBER(F240),1,0)</x:f>
        <x:v>0</x:v>
      </x:c>
      <x:c r="K240" s="29" t="n">
        <x:f>IF(COUNTA(A240:F240)=0,0,1)</x:f>
        <x:v>0</x:v>
      </x:c>
    </x:row>
    <x:row r="241" ht="36" customHeight="1">
      <x:c r="A241" s="34"/>
      <x:c r="B241" s="34"/>
      <x:c r="C241" s="35"/>
      <x:c r="D241" s="36"/>
      <x:c r="E241" s="36"/>
      <x:c r="F241" s="37"/>
      <x:c r="G241" s="38" t="n">
        <x:f>IF(K241=0,0,IF(H241="",1,-1))</x:f>
        <x:v>0</x:v>
      </x:c>
      <x:c r="H241" s="33" t="str">
        <x:f>IF(K241=0,"",IF(A241="","Introduzca el ID de salida",IF(IF(IFERROR(OR(CODE(UPPER(LEFT(A241,1)))&lt;65,CODE(UPPER(LEFT(A241,1)))&gt;90),TRUE),TRUE,OR(NOT(ISTEXT(A241)),LEN(A241)&gt;64,LEN(A241)&lt;&gt;LEN(SUBSTITUTE(A241,"*","")),LEN(A241)&lt;&gt;LEN(SUBSTITUTE(A241,"?","")),LEN(A241)&lt;&gt;LEN(SUBSTITUTE(A241,"~","")),LEN(A241)&lt;&gt;LEN(SUBSTITUTE(A241,"=","")),LEN(A241)&lt;&gt;LEN(SUBSTITUTE(A241,"&lt;","")),LEN(A241)&lt;&gt;LEN(SUBSTITUTE(A241,"&gt;","")))),"ID: texto que empiece por A–Z, hasta 64 caracteres; sin *, ?, ~, =, &lt; ni &gt;. Ejemplo: T-001.",IF(COUNTIFS('Exits'!$A$9:$A$608,A241)&lt;&gt;1,"ID de salida duplicado",IF(B241="","Introduzca el ID de la operación principal",IF(IF(IFERROR(OR(CODE(UPPER(LEFT(B241,1)))&lt;65,CODE(UPPER(LEFT(B241,1)))&gt;90),TRUE),TRUE,OR(NOT(ISTEXT(B241)),LEN(B241)&gt;64,LEN(B241)&lt;&gt;LEN(SUBSTITUTE(B241,"*","")),LEN(B241)&lt;&gt;LEN(SUBSTITUTE(B241,"?","")),LEN(B241)&lt;&gt;LEN(SUBSTITUTE(B241,"~","")),LEN(B241)&lt;&gt;LEN(SUBSTITUTE(B241,"=","")),LEN(B241)&lt;&gt;LEN(SUBSTITUTE(B241,"&lt;","")),LEN(B241)&lt;&gt;LEN(SUBSTITUTE(B241,"&gt;","")))),"ID: texto que empiece por A–Z, hasta 64 caracteres; sin *, ?, ~, =, &lt; ni &gt;. Ejemplo: T-001.",IF(COUNTIFS('Trades'!$A$9:$A$208,B241)&lt;&gt;1,"El ID debe corresponder a una sola fila de Trades",IF(NOT(ISNUMBER(C241)),"Introduzca una fecha y hora de cierre válidas",IF(OR(C241&lt;1,C241&gt;2958465),"Introduzca una fecha y hora de cierre válidas",IF(NOT(ISNUMBER(D241)),"Indique una cantidad cerrada positiva",IF(OR(D241&lt;=0,D241&gt;1000000,ROUND(D241,8)&lt;&gt;D241),"Indique una cantidad cerrada positiva",IF(NOT(ISNUMBER(INDEX('Trades'!$D$9:$D$208,MATCH(B241,'Trades'!$A$9:$A$208,0)))),"Introduzca una fecha y hora de apertura válidas",IF(C241&lt;INDEX('Trades'!$D$9:$D$208,MATCH(B241,'Trades'!$A$9:$A$208,0)),"El cierre precede a la apertura",IF(AND(E241&lt;&gt;"",OR(NOT(ISNUMBER(E241)),E241&lt;=0)),"Indique un precio positivo o deje la celda vacía",IF(AND(F241&lt;&gt;"",NOT(ISNUMBER(F241))),"El P&amp;L bruto debe ser numérico o estar vacío",IF(AND(ISNUMBER(F241),OR(ABS(F241)&gt;1000000000,ROUND(F241,2)&lt;&gt;F241)),"Importes: hasta 2 decimales; valor absoluto de entrada ≤ 1.000.000.000.",""))))))))))))))))</x:f>
      </x:c>
      <x:c r="I241" s="29" t="str">
        <x:f>IF(ISNUMBER(D241),ROUND(D241,8),"")</x:f>
      </x:c>
      <x:c r="J241" s="29" t="n">
        <x:f>IF(ISNUMBER(F241),1,0)</x:f>
        <x:v>0</x:v>
      </x:c>
      <x:c r="K241" s="29" t="n">
        <x:f>IF(COUNTA(A241:F241)=0,0,1)</x:f>
        <x:v>0</x:v>
      </x:c>
    </x:row>
    <x:row r="242" ht="36" customHeight="1">
      <x:c r="A242" s="34"/>
      <x:c r="B242" s="34"/>
      <x:c r="C242" s="35"/>
      <x:c r="D242" s="36"/>
      <x:c r="E242" s="36"/>
      <x:c r="F242" s="37"/>
      <x:c r="G242" s="38" t="n">
        <x:f>IF(K242=0,0,IF(H242="",1,-1))</x:f>
        <x:v>0</x:v>
      </x:c>
      <x:c r="H242" s="33" t="str">
        <x:f>IF(K242=0,"",IF(A242="","Introduzca el ID de salida",IF(IF(IFERROR(OR(CODE(UPPER(LEFT(A242,1)))&lt;65,CODE(UPPER(LEFT(A242,1)))&gt;90),TRUE),TRUE,OR(NOT(ISTEXT(A242)),LEN(A242)&gt;64,LEN(A242)&lt;&gt;LEN(SUBSTITUTE(A242,"*","")),LEN(A242)&lt;&gt;LEN(SUBSTITUTE(A242,"?","")),LEN(A242)&lt;&gt;LEN(SUBSTITUTE(A242,"~","")),LEN(A242)&lt;&gt;LEN(SUBSTITUTE(A242,"=","")),LEN(A242)&lt;&gt;LEN(SUBSTITUTE(A242,"&lt;","")),LEN(A242)&lt;&gt;LEN(SUBSTITUTE(A242,"&gt;","")))),"ID: texto que empiece por A–Z, hasta 64 caracteres; sin *, ?, ~, =, &lt; ni &gt;. Ejemplo: T-001.",IF(COUNTIFS('Exits'!$A$9:$A$608,A242)&lt;&gt;1,"ID de salida duplicado",IF(B242="","Introduzca el ID de la operación principal",IF(IF(IFERROR(OR(CODE(UPPER(LEFT(B242,1)))&lt;65,CODE(UPPER(LEFT(B242,1)))&gt;90),TRUE),TRUE,OR(NOT(ISTEXT(B242)),LEN(B242)&gt;64,LEN(B242)&lt;&gt;LEN(SUBSTITUTE(B242,"*","")),LEN(B242)&lt;&gt;LEN(SUBSTITUTE(B242,"?","")),LEN(B242)&lt;&gt;LEN(SUBSTITUTE(B242,"~","")),LEN(B242)&lt;&gt;LEN(SUBSTITUTE(B242,"=","")),LEN(B242)&lt;&gt;LEN(SUBSTITUTE(B242,"&lt;","")),LEN(B242)&lt;&gt;LEN(SUBSTITUTE(B242,"&gt;","")))),"ID: texto que empiece por A–Z, hasta 64 caracteres; sin *, ?, ~, =, &lt; ni &gt;. Ejemplo: T-001.",IF(COUNTIFS('Trades'!$A$9:$A$208,B242)&lt;&gt;1,"El ID debe corresponder a una sola fila de Trades",IF(NOT(ISNUMBER(C242)),"Introduzca una fecha y hora de cierre válidas",IF(OR(C242&lt;1,C242&gt;2958465),"Introduzca una fecha y hora de cierre válidas",IF(NOT(ISNUMBER(D242)),"Indique una cantidad cerrada positiva",IF(OR(D242&lt;=0,D242&gt;1000000,ROUND(D242,8)&lt;&gt;D242),"Indique una cantidad cerrada positiva",IF(NOT(ISNUMBER(INDEX('Trades'!$D$9:$D$208,MATCH(B242,'Trades'!$A$9:$A$208,0)))),"Introduzca una fecha y hora de apertura válidas",IF(C242&lt;INDEX('Trades'!$D$9:$D$208,MATCH(B242,'Trades'!$A$9:$A$208,0)),"El cierre precede a la apertura",IF(AND(E242&lt;&gt;"",OR(NOT(ISNUMBER(E242)),E242&lt;=0)),"Indique un precio positivo o deje la celda vacía",IF(AND(F242&lt;&gt;"",NOT(ISNUMBER(F242))),"El P&amp;L bruto debe ser numérico o estar vacío",IF(AND(ISNUMBER(F242),OR(ABS(F242)&gt;1000000000,ROUND(F242,2)&lt;&gt;F242)),"Importes: hasta 2 decimales; valor absoluto de entrada ≤ 1.000.000.000.",""))))))))))))))))</x:f>
      </x:c>
      <x:c r="I242" s="29" t="str">
        <x:f>IF(ISNUMBER(D242),ROUND(D242,8),"")</x:f>
      </x:c>
      <x:c r="J242" s="29" t="n">
        <x:f>IF(ISNUMBER(F242),1,0)</x:f>
        <x:v>0</x:v>
      </x:c>
      <x:c r="K242" s="29" t="n">
        <x:f>IF(COUNTA(A242:F242)=0,0,1)</x:f>
        <x:v>0</x:v>
      </x:c>
    </x:row>
    <x:row r="243" ht="36" customHeight="1">
      <x:c r="A243" s="34"/>
      <x:c r="B243" s="34"/>
      <x:c r="C243" s="35"/>
      <x:c r="D243" s="36"/>
      <x:c r="E243" s="36"/>
      <x:c r="F243" s="37"/>
      <x:c r="G243" s="38" t="n">
        <x:f>IF(K243=0,0,IF(H243="",1,-1))</x:f>
        <x:v>0</x:v>
      </x:c>
      <x:c r="H243" s="33" t="str">
        <x:f>IF(K243=0,"",IF(A243="","Introduzca el ID de salida",IF(IF(IFERROR(OR(CODE(UPPER(LEFT(A243,1)))&lt;65,CODE(UPPER(LEFT(A243,1)))&gt;90),TRUE),TRUE,OR(NOT(ISTEXT(A243)),LEN(A243)&gt;64,LEN(A243)&lt;&gt;LEN(SUBSTITUTE(A243,"*","")),LEN(A243)&lt;&gt;LEN(SUBSTITUTE(A243,"?","")),LEN(A243)&lt;&gt;LEN(SUBSTITUTE(A243,"~","")),LEN(A243)&lt;&gt;LEN(SUBSTITUTE(A243,"=","")),LEN(A243)&lt;&gt;LEN(SUBSTITUTE(A243,"&lt;","")),LEN(A243)&lt;&gt;LEN(SUBSTITUTE(A243,"&gt;","")))),"ID: texto que empiece por A–Z, hasta 64 caracteres; sin *, ?, ~, =, &lt; ni &gt;. Ejemplo: T-001.",IF(COUNTIFS('Exits'!$A$9:$A$608,A243)&lt;&gt;1,"ID de salida duplicado",IF(B243="","Introduzca el ID de la operación principal",IF(IF(IFERROR(OR(CODE(UPPER(LEFT(B243,1)))&lt;65,CODE(UPPER(LEFT(B243,1)))&gt;90),TRUE),TRUE,OR(NOT(ISTEXT(B243)),LEN(B243)&gt;64,LEN(B243)&lt;&gt;LEN(SUBSTITUTE(B243,"*","")),LEN(B243)&lt;&gt;LEN(SUBSTITUTE(B243,"?","")),LEN(B243)&lt;&gt;LEN(SUBSTITUTE(B243,"~","")),LEN(B243)&lt;&gt;LEN(SUBSTITUTE(B243,"=","")),LEN(B243)&lt;&gt;LEN(SUBSTITUTE(B243,"&lt;","")),LEN(B243)&lt;&gt;LEN(SUBSTITUTE(B243,"&gt;","")))),"ID: texto que empiece por A–Z, hasta 64 caracteres; sin *, ?, ~, =, &lt; ni &gt;. Ejemplo: T-001.",IF(COUNTIFS('Trades'!$A$9:$A$208,B243)&lt;&gt;1,"El ID debe corresponder a una sola fila de Trades",IF(NOT(ISNUMBER(C243)),"Introduzca una fecha y hora de cierre válidas",IF(OR(C243&lt;1,C243&gt;2958465),"Introduzca una fecha y hora de cierre válidas",IF(NOT(ISNUMBER(D243)),"Indique una cantidad cerrada positiva",IF(OR(D243&lt;=0,D243&gt;1000000,ROUND(D243,8)&lt;&gt;D243),"Indique una cantidad cerrada positiva",IF(NOT(ISNUMBER(INDEX('Trades'!$D$9:$D$208,MATCH(B243,'Trades'!$A$9:$A$208,0)))),"Introduzca una fecha y hora de apertura válidas",IF(C243&lt;INDEX('Trades'!$D$9:$D$208,MATCH(B243,'Trades'!$A$9:$A$208,0)),"El cierre precede a la apertura",IF(AND(E243&lt;&gt;"",OR(NOT(ISNUMBER(E243)),E243&lt;=0)),"Indique un precio positivo o deje la celda vacía",IF(AND(F243&lt;&gt;"",NOT(ISNUMBER(F243))),"El P&amp;L bruto debe ser numérico o estar vacío",IF(AND(ISNUMBER(F243),OR(ABS(F243)&gt;1000000000,ROUND(F243,2)&lt;&gt;F243)),"Importes: hasta 2 decimales; valor absoluto de entrada ≤ 1.000.000.000.",""))))))))))))))))</x:f>
      </x:c>
      <x:c r="I243" s="29" t="str">
        <x:f>IF(ISNUMBER(D243),ROUND(D243,8),"")</x:f>
      </x:c>
      <x:c r="J243" s="29" t="n">
        <x:f>IF(ISNUMBER(F243),1,0)</x:f>
        <x:v>0</x:v>
      </x:c>
      <x:c r="K243" s="29" t="n">
        <x:f>IF(COUNTA(A243:F243)=0,0,1)</x:f>
        <x:v>0</x:v>
      </x:c>
    </x:row>
    <x:row r="244" ht="36" customHeight="1">
      <x:c r="A244" s="34"/>
      <x:c r="B244" s="34"/>
      <x:c r="C244" s="35"/>
      <x:c r="D244" s="36"/>
      <x:c r="E244" s="36"/>
      <x:c r="F244" s="37"/>
      <x:c r="G244" s="38" t="n">
        <x:f>IF(K244=0,0,IF(H244="",1,-1))</x:f>
        <x:v>0</x:v>
      </x:c>
      <x:c r="H244" s="33" t="str">
        <x:f>IF(K244=0,"",IF(A244="","Introduzca el ID de salida",IF(IF(IFERROR(OR(CODE(UPPER(LEFT(A244,1)))&lt;65,CODE(UPPER(LEFT(A244,1)))&gt;90),TRUE),TRUE,OR(NOT(ISTEXT(A244)),LEN(A244)&gt;64,LEN(A244)&lt;&gt;LEN(SUBSTITUTE(A244,"*","")),LEN(A244)&lt;&gt;LEN(SUBSTITUTE(A244,"?","")),LEN(A244)&lt;&gt;LEN(SUBSTITUTE(A244,"~","")),LEN(A244)&lt;&gt;LEN(SUBSTITUTE(A244,"=","")),LEN(A244)&lt;&gt;LEN(SUBSTITUTE(A244,"&lt;","")),LEN(A244)&lt;&gt;LEN(SUBSTITUTE(A244,"&gt;","")))),"ID: texto que empiece por A–Z, hasta 64 caracteres; sin *, ?, ~, =, &lt; ni &gt;. Ejemplo: T-001.",IF(COUNTIFS('Exits'!$A$9:$A$608,A244)&lt;&gt;1,"ID de salida duplicado",IF(B244="","Introduzca el ID de la operación principal",IF(IF(IFERROR(OR(CODE(UPPER(LEFT(B244,1)))&lt;65,CODE(UPPER(LEFT(B244,1)))&gt;90),TRUE),TRUE,OR(NOT(ISTEXT(B244)),LEN(B244)&gt;64,LEN(B244)&lt;&gt;LEN(SUBSTITUTE(B244,"*","")),LEN(B244)&lt;&gt;LEN(SUBSTITUTE(B244,"?","")),LEN(B244)&lt;&gt;LEN(SUBSTITUTE(B244,"~","")),LEN(B244)&lt;&gt;LEN(SUBSTITUTE(B244,"=","")),LEN(B244)&lt;&gt;LEN(SUBSTITUTE(B244,"&lt;","")),LEN(B244)&lt;&gt;LEN(SUBSTITUTE(B244,"&gt;","")))),"ID: texto que empiece por A–Z, hasta 64 caracteres; sin *, ?, ~, =, &lt; ni &gt;. Ejemplo: T-001.",IF(COUNTIFS('Trades'!$A$9:$A$208,B244)&lt;&gt;1,"El ID debe corresponder a una sola fila de Trades",IF(NOT(ISNUMBER(C244)),"Introduzca una fecha y hora de cierre válidas",IF(OR(C244&lt;1,C244&gt;2958465),"Introduzca una fecha y hora de cierre válidas",IF(NOT(ISNUMBER(D244)),"Indique una cantidad cerrada positiva",IF(OR(D244&lt;=0,D244&gt;1000000,ROUND(D244,8)&lt;&gt;D244),"Indique una cantidad cerrada positiva",IF(NOT(ISNUMBER(INDEX('Trades'!$D$9:$D$208,MATCH(B244,'Trades'!$A$9:$A$208,0)))),"Introduzca una fecha y hora de apertura válidas",IF(C244&lt;INDEX('Trades'!$D$9:$D$208,MATCH(B244,'Trades'!$A$9:$A$208,0)),"El cierre precede a la apertura",IF(AND(E244&lt;&gt;"",OR(NOT(ISNUMBER(E244)),E244&lt;=0)),"Indique un precio positivo o deje la celda vacía",IF(AND(F244&lt;&gt;"",NOT(ISNUMBER(F244))),"El P&amp;L bruto debe ser numérico o estar vacío",IF(AND(ISNUMBER(F244),OR(ABS(F244)&gt;1000000000,ROUND(F244,2)&lt;&gt;F244)),"Importes: hasta 2 decimales; valor absoluto de entrada ≤ 1.000.000.000.",""))))))))))))))))</x:f>
      </x:c>
      <x:c r="I244" s="29" t="str">
        <x:f>IF(ISNUMBER(D244),ROUND(D244,8),"")</x:f>
      </x:c>
      <x:c r="J244" s="29" t="n">
        <x:f>IF(ISNUMBER(F244),1,0)</x:f>
        <x:v>0</x:v>
      </x:c>
      <x:c r="K244" s="29" t="n">
        <x:f>IF(COUNTA(A244:F244)=0,0,1)</x:f>
        <x:v>0</x:v>
      </x:c>
    </x:row>
    <x:row r="245" ht="36" customHeight="1">
      <x:c r="A245" s="34"/>
      <x:c r="B245" s="34"/>
      <x:c r="C245" s="35"/>
      <x:c r="D245" s="36"/>
      <x:c r="E245" s="36"/>
      <x:c r="F245" s="37"/>
      <x:c r="G245" s="38" t="n">
        <x:f>IF(K245=0,0,IF(H245="",1,-1))</x:f>
        <x:v>0</x:v>
      </x:c>
      <x:c r="H245" s="33" t="str">
        <x:f>IF(K245=0,"",IF(A245="","Introduzca el ID de salida",IF(IF(IFERROR(OR(CODE(UPPER(LEFT(A245,1)))&lt;65,CODE(UPPER(LEFT(A245,1)))&gt;90),TRUE),TRUE,OR(NOT(ISTEXT(A245)),LEN(A245)&gt;64,LEN(A245)&lt;&gt;LEN(SUBSTITUTE(A245,"*","")),LEN(A245)&lt;&gt;LEN(SUBSTITUTE(A245,"?","")),LEN(A245)&lt;&gt;LEN(SUBSTITUTE(A245,"~","")),LEN(A245)&lt;&gt;LEN(SUBSTITUTE(A245,"=","")),LEN(A245)&lt;&gt;LEN(SUBSTITUTE(A245,"&lt;","")),LEN(A245)&lt;&gt;LEN(SUBSTITUTE(A245,"&gt;","")))),"ID: texto que empiece por A–Z, hasta 64 caracteres; sin *, ?, ~, =, &lt; ni &gt;. Ejemplo: T-001.",IF(COUNTIFS('Exits'!$A$9:$A$608,A245)&lt;&gt;1,"ID de salida duplicado",IF(B245="","Introduzca el ID de la operación principal",IF(IF(IFERROR(OR(CODE(UPPER(LEFT(B245,1)))&lt;65,CODE(UPPER(LEFT(B245,1)))&gt;90),TRUE),TRUE,OR(NOT(ISTEXT(B245)),LEN(B245)&gt;64,LEN(B245)&lt;&gt;LEN(SUBSTITUTE(B245,"*","")),LEN(B245)&lt;&gt;LEN(SUBSTITUTE(B245,"?","")),LEN(B245)&lt;&gt;LEN(SUBSTITUTE(B245,"~","")),LEN(B245)&lt;&gt;LEN(SUBSTITUTE(B245,"=","")),LEN(B245)&lt;&gt;LEN(SUBSTITUTE(B245,"&lt;","")),LEN(B245)&lt;&gt;LEN(SUBSTITUTE(B245,"&gt;","")))),"ID: texto que empiece por A–Z, hasta 64 caracteres; sin *, ?, ~, =, &lt; ni &gt;. Ejemplo: T-001.",IF(COUNTIFS('Trades'!$A$9:$A$208,B245)&lt;&gt;1,"El ID debe corresponder a una sola fila de Trades",IF(NOT(ISNUMBER(C245)),"Introduzca una fecha y hora de cierre válidas",IF(OR(C245&lt;1,C245&gt;2958465),"Introduzca una fecha y hora de cierre válidas",IF(NOT(ISNUMBER(D245)),"Indique una cantidad cerrada positiva",IF(OR(D245&lt;=0,D245&gt;1000000,ROUND(D245,8)&lt;&gt;D245),"Indique una cantidad cerrada positiva",IF(NOT(ISNUMBER(INDEX('Trades'!$D$9:$D$208,MATCH(B245,'Trades'!$A$9:$A$208,0)))),"Introduzca una fecha y hora de apertura válidas",IF(C245&lt;INDEX('Trades'!$D$9:$D$208,MATCH(B245,'Trades'!$A$9:$A$208,0)),"El cierre precede a la apertura",IF(AND(E245&lt;&gt;"",OR(NOT(ISNUMBER(E245)),E245&lt;=0)),"Indique un precio positivo o deje la celda vacía",IF(AND(F245&lt;&gt;"",NOT(ISNUMBER(F245))),"El P&amp;L bruto debe ser numérico o estar vacío",IF(AND(ISNUMBER(F245),OR(ABS(F245)&gt;1000000000,ROUND(F245,2)&lt;&gt;F245)),"Importes: hasta 2 decimales; valor absoluto de entrada ≤ 1.000.000.000.",""))))))))))))))))</x:f>
      </x:c>
      <x:c r="I245" s="29" t="str">
        <x:f>IF(ISNUMBER(D245),ROUND(D245,8),"")</x:f>
      </x:c>
      <x:c r="J245" s="29" t="n">
        <x:f>IF(ISNUMBER(F245),1,0)</x:f>
        <x:v>0</x:v>
      </x:c>
      <x:c r="K245" s="29" t="n">
        <x:f>IF(COUNTA(A245:F245)=0,0,1)</x:f>
        <x:v>0</x:v>
      </x:c>
    </x:row>
    <x:row r="246" ht="36" customHeight="1">
      <x:c r="A246" s="34"/>
      <x:c r="B246" s="34"/>
      <x:c r="C246" s="35"/>
      <x:c r="D246" s="36"/>
      <x:c r="E246" s="36"/>
      <x:c r="F246" s="37"/>
      <x:c r="G246" s="38" t="n">
        <x:f>IF(K246=0,0,IF(H246="",1,-1))</x:f>
        <x:v>0</x:v>
      </x:c>
      <x:c r="H246" s="33" t="str">
        <x:f>IF(K246=0,"",IF(A246="","Introduzca el ID de salida",IF(IF(IFERROR(OR(CODE(UPPER(LEFT(A246,1)))&lt;65,CODE(UPPER(LEFT(A246,1)))&gt;90),TRUE),TRUE,OR(NOT(ISTEXT(A246)),LEN(A246)&gt;64,LEN(A246)&lt;&gt;LEN(SUBSTITUTE(A246,"*","")),LEN(A246)&lt;&gt;LEN(SUBSTITUTE(A246,"?","")),LEN(A246)&lt;&gt;LEN(SUBSTITUTE(A246,"~","")),LEN(A246)&lt;&gt;LEN(SUBSTITUTE(A246,"=","")),LEN(A246)&lt;&gt;LEN(SUBSTITUTE(A246,"&lt;","")),LEN(A246)&lt;&gt;LEN(SUBSTITUTE(A246,"&gt;","")))),"ID: texto que empiece por A–Z, hasta 64 caracteres; sin *, ?, ~, =, &lt; ni &gt;. Ejemplo: T-001.",IF(COUNTIFS('Exits'!$A$9:$A$608,A246)&lt;&gt;1,"ID de salida duplicado",IF(B246="","Introduzca el ID de la operación principal",IF(IF(IFERROR(OR(CODE(UPPER(LEFT(B246,1)))&lt;65,CODE(UPPER(LEFT(B246,1)))&gt;90),TRUE),TRUE,OR(NOT(ISTEXT(B246)),LEN(B246)&gt;64,LEN(B246)&lt;&gt;LEN(SUBSTITUTE(B246,"*","")),LEN(B246)&lt;&gt;LEN(SUBSTITUTE(B246,"?","")),LEN(B246)&lt;&gt;LEN(SUBSTITUTE(B246,"~","")),LEN(B246)&lt;&gt;LEN(SUBSTITUTE(B246,"=","")),LEN(B246)&lt;&gt;LEN(SUBSTITUTE(B246,"&lt;","")),LEN(B246)&lt;&gt;LEN(SUBSTITUTE(B246,"&gt;","")))),"ID: texto que empiece por A–Z, hasta 64 caracteres; sin *, ?, ~, =, &lt; ni &gt;. Ejemplo: T-001.",IF(COUNTIFS('Trades'!$A$9:$A$208,B246)&lt;&gt;1,"El ID debe corresponder a una sola fila de Trades",IF(NOT(ISNUMBER(C246)),"Introduzca una fecha y hora de cierre válidas",IF(OR(C246&lt;1,C246&gt;2958465),"Introduzca una fecha y hora de cierre válidas",IF(NOT(ISNUMBER(D246)),"Indique una cantidad cerrada positiva",IF(OR(D246&lt;=0,D246&gt;1000000,ROUND(D246,8)&lt;&gt;D246),"Indique una cantidad cerrada positiva",IF(NOT(ISNUMBER(INDEX('Trades'!$D$9:$D$208,MATCH(B246,'Trades'!$A$9:$A$208,0)))),"Introduzca una fecha y hora de apertura válidas",IF(C246&lt;INDEX('Trades'!$D$9:$D$208,MATCH(B246,'Trades'!$A$9:$A$208,0)),"El cierre precede a la apertura",IF(AND(E246&lt;&gt;"",OR(NOT(ISNUMBER(E246)),E246&lt;=0)),"Indique un precio positivo o deje la celda vacía",IF(AND(F246&lt;&gt;"",NOT(ISNUMBER(F246))),"El P&amp;L bruto debe ser numérico o estar vacío",IF(AND(ISNUMBER(F246),OR(ABS(F246)&gt;1000000000,ROUND(F246,2)&lt;&gt;F246)),"Importes: hasta 2 decimales; valor absoluto de entrada ≤ 1.000.000.000.",""))))))))))))))))</x:f>
      </x:c>
      <x:c r="I246" s="29" t="str">
        <x:f>IF(ISNUMBER(D246),ROUND(D246,8),"")</x:f>
      </x:c>
      <x:c r="J246" s="29" t="n">
        <x:f>IF(ISNUMBER(F246),1,0)</x:f>
        <x:v>0</x:v>
      </x:c>
      <x:c r="K246" s="29" t="n">
        <x:f>IF(COUNTA(A246:F246)=0,0,1)</x:f>
        <x:v>0</x:v>
      </x:c>
    </x:row>
    <x:row r="247" ht="36" customHeight="1">
      <x:c r="A247" s="34"/>
      <x:c r="B247" s="34"/>
      <x:c r="C247" s="35"/>
      <x:c r="D247" s="36"/>
      <x:c r="E247" s="36"/>
      <x:c r="F247" s="37"/>
      <x:c r="G247" s="38" t="n">
        <x:f>IF(K247=0,0,IF(H247="",1,-1))</x:f>
        <x:v>0</x:v>
      </x:c>
      <x:c r="H247" s="33" t="str">
        <x:f>IF(K247=0,"",IF(A247="","Introduzca el ID de salida",IF(IF(IFERROR(OR(CODE(UPPER(LEFT(A247,1)))&lt;65,CODE(UPPER(LEFT(A247,1)))&gt;90),TRUE),TRUE,OR(NOT(ISTEXT(A247)),LEN(A247)&gt;64,LEN(A247)&lt;&gt;LEN(SUBSTITUTE(A247,"*","")),LEN(A247)&lt;&gt;LEN(SUBSTITUTE(A247,"?","")),LEN(A247)&lt;&gt;LEN(SUBSTITUTE(A247,"~","")),LEN(A247)&lt;&gt;LEN(SUBSTITUTE(A247,"=","")),LEN(A247)&lt;&gt;LEN(SUBSTITUTE(A247,"&lt;","")),LEN(A247)&lt;&gt;LEN(SUBSTITUTE(A247,"&gt;","")))),"ID: texto que empiece por A–Z, hasta 64 caracteres; sin *, ?, ~, =, &lt; ni &gt;. Ejemplo: T-001.",IF(COUNTIFS('Exits'!$A$9:$A$608,A247)&lt;&gt;1,"ID de salida duplicado",IF(B247="","Introduzca el ID de la operación principal",IF(IF(IFERROR(OR(CODE(UPPER(LEFT(B247,1)))&lt;65,CODE(UPPER(LEFT(B247,1)))&gt;90),TRUE),TRUE,OR(NOT(ISTEXT(B247)),LEN(B247)&gt;64,LEN(B247)&lt;&gt;LEN(SUBSTITUTE(B247,"*","")),LEN(B247)&lt;&gt;LEN(SUBSTITUTE(B247,"?","")),LEN(B247)&lt;&gt;LEN(SUBSTITUTE(B247,"~","")),LEN(B247)&lt;&gt;LEN(SUBSTITUTE(B247,"=","")),LEN(B247)&lt;&gt;LEN(SUBSTITUTE(B247,"&lt;","")),LEN(B247)&lt;&gt;LEN(SUBSTITUTE(B247,"&gt;","")))),"ID: texto que empiece por A–Z, hasta 64 caracteres; sin *, ?, ~, =, &lt; ni &gt;. Ejemplo: T-001.",IF(COUNTIFS('Trades'!$A$9:$A$208,B247)&lt;&gt;1,"El ID debe corresponder a una sola fila de Trades",IF(NOT(ISNUMBER(C247)),"Introduzca una fecha y hora de cierre válidas",IF(OR(C247&lt;1,C247&gt;2958465),"Introduzca una fecha y hora de cierre válidas",IF(NOT(ISNUMBER(D247)),"Indique una cantidad cerrada positiva",IF(OR(D247&lt;=0,D247&gt;1000000,ROUND(D247,8)&lt;&gt;D247),"Indique una cantidad cerrada positiva",IF(NOT(ISNUMBER(INDEX('Trades'!$D$9:$D$208,MATCH(B247,'Trades'!$A$9:$A$208,0)))),"Introduzca una fecha y hora de apertura válidas",IF(C247&lt;INDEX('Trades'!$D$9:$D$208,MATCH(B247,'Trades'!$A$9:$A$208,0)),"El cierre precede a la apertura",IF(AND(E247&lt;&gt;"",OR(NOT(ISNUMBER(E247)),E247&lt;=0)),"Indique un precio positivo o deje la celda vacía",IF(AND(F247&lt;&gt;"",NOT(ISNUMBER(F247))),"El P&amp;L bruto debe ser numérico o estar vacío",IF(AND(ISNUMBER(F247),OR(ABS(F247)&gt;1000000000,ROUND(F247,2)&lt;&gt;F247)),"Importes: hasta 2 decimales; valor absoluto de entrada ≤ 1.000.000.000.",""))))))))))))))))</x:f>
      </x:c>
      <x:c r="I247" s="29" t="str">
        <x:f>IF(ISNUMBER(D247),ROUND(D247,8),"")</x:f>
      </x:c>
      <x:c r="J247" s="29" t="n">
        <x:f>IF(ISNUMBER(F247),1,0)</x:f>
        <x:v>0</x:v>
      </x:c>
      <x:c r="K247" s="29" t="n">
        <x:f>IF(COUNTA(A247:F247)=0,0,1)</x:f>
        <x:v>0</x:v>
      </x:c>
    </x:row>
    <x:row r="248" ht="36" customHeight="1">
      <x:c r="A248" s="34"/>
      <x:c r="B248" s="34"/>
      <x:c r="C248" s="35"/>
      <x:c r="D248" s="36"/>
      <x:c r="E248" s="36"/>
      <x:c r="F248" s="37"/>
      <x:c r="G248" s="38" t="n">
        <x:f>IF(K248=0,0,IF(H248="",1,-1))</x:f>
        <x:v>0</x:v>
      </x:c>
      <x:c r="H248" s="33" t="str">
        <x:f>IF(K248=0,"",IF(A248="","Introduzca el ID de salida",IF(IF(IFERROR(OR(CODE(UPPER(LEFT(A248,1)))&lt;65,CODE(UPPER(LEFT(A248,1)))&gt;90),TRUE),TRUE,OR(NOT(ISTEXT(A248)),LEN(A248)&gt;64,LEN(A248)&lt;&gt;LEN(SUBSTITUTE(A248,"*","")),LEN(A248)&lt;&gt;LEN(SUBSTITUTE(A248,"?","")),LEN(A248)&lt;&gt;LEN(SUBSTITUTE(A248,"~","")),LEN(A248)&lt;&gt;LEN(SUBSTITUTE(A248,"=","")),LEN(A248)&lt;&gt;LEN(SUBSTITUTE(A248,"&lt;","")),LEN(A248)&lt;&gt;LEN(SUBSTITUTE(A248,"&gt;","")))),"ID: texto que empiece por A–Z, hasta 64 caracteres; sin *, ?, ~, =, &lt; ni &gt;. Ejemplo: T-001.",IF(COUNTIFS('Exits'!$A$9:$A$608,A248)&lt;&gt;1,"ID de salida duplicado",IF(B248="","Introduzca el ID de la operación principal",IF(IF(IFERROR(OR(CODE(UPPER(LEFT(B248,1)))&lt;65,CODE(UPPER(LEFT(B248,1)))&gt;90),TRUE),TRUE,OR(NOT(ISTEXT(B248)),LEN(B248)&gt;64,LEN(B248)&lt;&gt;LEN(SUBSTITUTE(B248,"*","")),LEN(B248)&lt;&gt;LEN(SUBSTITUTE(B248,"?","")),LEN(B248)&lt;&gt;LEN(SUBSTITUTE(B248,"~","")),LEN(B248)&lt;&gt;LEN(SUBSTITUTE(B248,"=","")),LEN(B248)&lt;&gt;LEN(SUBSTITUTE(B248,"&lt;","")),LEN(B248)&lt;&gt;LEN(SUBSTITUTE(B248,"&gt;","")))),"ID: texto que empiece por A–Z, hasta 64 caracteres; sin *, ?, ~, =, &lt; ni &gt;. Ejemplo: T-001.",IF(COUNTIFS('Trades'!$A$9:$A$208,B248)&lt;&gt;1,"El ID debe corresponder a una sola fila de Trades",IF(NOT(ISNUMBER(C248)),"Introduzca una fecha y hora de cierre válidas",IF(OR(C248&lt;1,C248&gt;2958465),"Introduzca una fecha y hora de cierre válidas",IF(NOT(ISNUMBER(D248)),"Indique una cantidad cerrada positiva",IF(OR(D248&lt;=0,D248&gt;1000000,ROUND(D248,8)&lt;&gt;D248),"Indique una cantidad cerrada positiva",IF(NOT(ISNUMBER(INDEX('Trades'!$D$9:$D$208,MATCH(B248,'Trades'!$A$9:$A$208,0)))),"Introduzca una fecha y hora de apertura válidas",IF(C248&lt;INDEX('Trades'!$D$9:$D$208,MATCH(B248,'Trades'!$A$9:$A$208,0)),"El cierre precede a la apertura",IF(AND(E248&lt;&gt;"",OR(NOT(ISNUMBER(E248)),E248&lt;=0)),"Indique un precio positivo o deje la celda vacía",IF(AND(F248&lt;&gt;"",NOT(ISNUMBER(F248))),"El P&amp;L bruto debe ser numérico o estar vacío",IF(AND(ISNUMBER(F248),OR(ABS(F248)&gt;1000000000,ROUND(F248,2)&lt;&gt;F248)),"Importes: hasta 2 decimales; valor absoluto de entrada ≤ 1.000.000.000.",""))))))))))))))))</x:f>
      </x:c>
      <x:c r="I248" s="29" t="str">
        <x:f>IF(ISNUMBER(D248),ROUND(D248,8),"")</x:f>
      </x:c>
      <x:c r="J248" s="29" t="n">
        <x:f>IF(ISNUMBER(F248),1,0)</x:f>
        <x:v>0</x:v>
      </x:c>
      <x:c r="K248" s="29" t="n">
        <x:f>IF(COUNTA(A248:F248)=0,0,1)</x:f>
        <x:v>0</x:v>
      </x:c>
    </x:row>
    <x:row r="249" ht="36" customHeight="1">
      <x:c r="A249" s="34"/>
      <x:c r="B249" s="34"/>
      <x:c r="C249" s="35"/>
      <x:c r="D249" s="36"/>
      <x:c r="E249" s="36"/>
      <x:c r="F249" s="37"/>
      <x:c r="G249" s="38" t="n">
        <x:f>IF(K249=0,0,IF(H249="",1,-1))</x:f>
        <x:v>0</x:v>
      </x:c>
      <x:c r="H249" s="33" t="str">
        <x:f>IF(K249=0,"",IF(A249="","Introduzca el ID de salida",IF(IF(IFERROR(OR(CODE(UPPER(LEFT(A249,1)))&lt;65,CODE(UPPER(LEFT(A249,1)))&gt;90),TRUE),TRUE,OR(NOT(ISTEXT(A249)),LEN(A249)&gt;64,LEN(A249)&lt;&gt;LEN(SUBSTITUTE(A249,"*","")),LEN(A249)&lt;&gt;LEN(SUBSTITUTE(A249,"?","")),LEN(A249)&lt;&gt;LEN(SUBSTITUTE(A249,"~","")),LEN(A249)&lt;&gt;LEN(SUBSTITUTE(A249,"=","")),LEN(A249)&lt;&gt;LEN(SUBSTITUTE(A249,"&lt;","")),LEN(A249)&lt;&gt;LEN(SUBSTITUTE(A249,"&gt;","")))),"ID: texto que empiece por A–Z, hasta 64 caracteres; sin *, ?, ~, =, &lt; ni &gt;. Ejemplo: T-001.",IF(COUNTIFS('Exits'!$A$9:$A$608,A249)&lt;&gt;1,"ID de salida duplicado",IF(B249="","Introduzca el ID de la operación principal",IF(IF(IFERROR(OR(CODE(UPPER(LEFT(B249,1)))&lt;65,CODE(UPPER(LEFT(B249,1)))&gt;90),TRUE),TRUE,OR(NOT(ISTEXT(B249)),LEN(B249)&gt;64,LEN(B249)&lt;&gt;LEN(SUBSTITUTE(B249,"*","")),LEN(B249)&lt;&gt;LEN(SUBSTITUTE(B249,"?","")),LEN(B249)&lt;&gt;LEN(SUBSTITUTE(B249,"~","")),LEN(B249)&lt;&gt;LEN(SUBSTITUTE(B249,"=","")),LEN(B249)&lt;&gt;LEN(SUBSTITUTE(B249,"&lt;","")),LEN(B249)&lt;&gt;LEN(SUBSTITUTE(B249,"&gt;","")))),"ID: texto que empiece por A–Z, hasta 64 caracteres; sin *, ?, ~, =, &lt; ni &gt;. Ejemplo: T-001.",IF(COUNTIFS('Trades'!$A$9:$A$208,B249)&lt;&gt;1,"El ID debe corresponder a una sola fila de Trades",IF(NOT(ISNUMBER(C249)),"Introduzca una fecha y hora de cierre válidas",IF(OR(C249&lt;1,C249&gt;2958465),"Introduzca una fecha y hora de cierre válidas",IF(NOT(ISNUMBER(D249)),"Indique una cantidad cerrada positiva",IF(OR(D249&lt;=0,D249&gt;1000000,ROUND(D249,8)&lt;&gt;D249),"Indique una cantidad cerrada positiva",IF(NOT(ISNUMBER(INDEX('Trades'!$D$9:$D$208,MATCH(B249,'Trades'!$A$9:$A$208,0)))),"Introduzca una fecha y hora de apertura válidas",IF(C249&lt;INDEX('Trades'!$D$9:$D$208,MATCH(B249,'Trades'!$A$9:$A$208,0)),"El cierre precede a la apertura",IF(AND(E249&lt;&gt;"",OR(NOT(ISNUMBER(E249)),E249&lt;=0)),"Indique un precio positivo o deje la celda vacía",IF(AND(F249&lt;&gt;"",NOT(ISNUMBER(F249))),"El P&amp;L bruto debe ser numérico o estar vacío",IF(AND(ISNUMBER(F249),OR(ABS(F249)&gt;1000000000,ROUND(F249,2)&lt;&gt;F249)),"Importes: hasta 2 decimales; valor absoluto de entrada ≤ 1.000.000.000.",""))))))))))))))))</x:f>
      </x:c>
      <x:c r="I249" s="29" t="str">
        <x:f>IF(ISNUMBER(D249),ROUND(D249,8),"")</x:f>
      </x:c>
      <x:c r="J249" s="29" t="n">
        <x:f>IF(ISNUMBER(F249),1,0)</x:f>
        <x:v>0</x:v>
      </x:c>
      <x:c r="K249" s="29" t="n">
        <x:f>IF(COUNTA(A249:F249)=0,0,1)</x:f>
        <x:v>0</x:v>
      </x:c>
    </x:row>
    <x:row r="250" ht="36" customHeight="1">
      <x:c r="A250" s="34"/>
      <x:c r="B250" s="34"/>
      <x:c r="C250" s="35"/>
      <x:c r="D250" s="36"/>
      <x:c r="E250" s="36"/>
      <x:c r="F250" s="37"/>
      <x:c r="G250" s="38" t="n">
        <x:f>IF(K250=0,0,IF(H250="",1,-1))</x:f>
        <x:v>0</x:v>
      </x:c>
      <x:c r="H250" s="33" t="str">
        <x:f>IF(K250=0,"",IF(A250="","Introduzca el ID de salida",IF(IF(IFERROR(OR(CODE(UPPER(LEFT(A250,1)))&lt;65,CODE(UPPER(LEFT(A250,1)))&gt;90),TRUE),TRUE,OR(NOT(ISTEXT(A250)),LEN(A250)&gt;64,LEN(A250)&lt;&gt;LEN(SUBSTITUTE(A250,"*","")),LEN(A250)&lt;&gt;LEN(SUBSTITUTE(A250,"?","")),LEN(A250)&lt;&gt;LEN(SUBSTITUTE(A250,"~","")),LEN(A250)&lt;&gt;LEN(SUBSTITUTE(A250,"=","")),LEN(A250)&lt;&gt;LEN(SUBSTITUTE(A250,"&lt;","")),LEN(A250)&lt;&gt;LEN(SUBSTITUTE(A250,"&gt;","")))),"ID: texto que empiece por A–Z, hasta 64 caracteres; sin *, ?, ~, =, &lt; ni &gt;. Ejemplo: T-001.",IF(COUNTIFS('Exits'!$A$9:$A$608,A250)&lt;&gt;1,"ID de salida duplicado",IF(B250="","Introduzca el ID de la operación principal",IF(IF(IFERROR(OR(CODE(UPPER(LEFT(B250,1)))&lt;65,CODE(UPPER(LEFT(B250,1)))&gt;90),TRUE),TRUE,OR(NOT(ISTEXT(B250)),LEN(B250)&gt;64,LEN(B250)&lt;&gt;LEN(SUBSTITUTE(B250,"*","")),LEN(B250)&lt;&gt;LEN(SUBSTITUTE(B250,"?","")),LEN(B250)&lt;&gt;LEN(SUBSTITUTE(B250,"~","")),LEN(B250)&lt;&gt;LEN(SUBSTITUTE(B250,"=","")),LEN(B250)&lt;&gt;LEN(SUBSTITUTE(B250,"&lt;","")),LEN(B250)&lt;&gt;LEN(SUBSTITUTE(B250,"&gt;","")))),"ID: texto que empiece por A–Z, hasta 64 caracteres; sin *, ?, ~, =, &lt; ni &gt;. Ejemplo: T-001.",IF(COUNTIFS('Trades'!$A$9:$A$208,B250)&lt;&gt;1,"El ID debe corresponder a una sola fila de Trades",IF(NOT(ISNUMBER(C250)),"Introduzca una fecha y hora de cierre válidas",IF(OR(C250&lt;1,C250&gt;2958465),"Introduzca una fecha y hora de cierre válidas",IF(NOT(ISNUMBER(D250)),"Indique una cantidad cerrada positiva",IF(OR(D250&lt;=0,D250&gt;1000000,ROUND(D250,8)&lt;&gt;D250),"Indique una cantidad cerrada positiva",IF(NOT(ISNUMBER(INDEX('Trades'!$D$9:$D$208,MATCH(B250,'Trades'!$A$9:$A$208,0)))),"Introduzca una fecha y hora de apertura válidas",IF(C250&lt;INDEX('Trades'!$D$9:$D$208,MATCH(B250,'Trades'!$A$9:$A$208,0)),"El cierre precede a la apertura",IF(AND(E250&lt;&gt;"",OR(NOT(ISNUMBER(E250)),E250&lt;=0)),"Indique un precio positivo o deje la celda vacía",IF(AND(F250&lt;&gt;"",NOT(ISNUMBER(F250))),"El P&amp;L bruto debe ser numérico o estar vacío",IF(AND(ISNUMBER(F250),OR(ABS(F250)&gt;1000000000,ROUND(F250,2)&lt;&gt;F250)),"Importes: hasta 2 decimales; valor absoluto de entrada ≤ 1.000.000.000.",""))))))))))))))))</x:f>
      </x:c>
      <x:c r="I250" s="29" t="str">
        <x:f>IF(ISNUMBER(D250),ROUND(D250,8),"")</x:f>
      </x:c>
      <x:c r="J250" s="29" t="n">
        <x:f>IF(ISNUMBER(F250),1,0)</x:f>
        <x:v>0</x:v>
      </x:c>
      <x:c r="K250" s="29" t="n">
        <x:f>IF(COUNTA(A250:F250)=0,0,1)</x:f>
        <x:v>0</x:v>
      </x:c>
    </x:row>
    <x:row r="251" ht="36" customHeight="1">
      <x:c r="A251" s="34"/>
      <x:c r="B251" s="34"/>
      <x:c r="C251" s="35"/>
      <x:c r="D251" s="36"/>
      <x:c r="E251" s="36"/>
      <x:c r="F251" s="37"/>
      <x:c r="G251" s="38" t="n">
        <x:f>IF(K251=0,0,IF(H251="",1,-1))</x:f>
        <x:v>0</x:v>
      </x:c>
      <x:c r="H251" s="33" t="str">
        <x:f>IF(K251=0,"",IF(A251="","Introduzca el ID de salida",IF(IF(IFERROR(OR(CODE(UPPER(LEFT(A251,1)))&lt;65,CODE(UPPER(LEFT(A251,1)))&gt;90),TRUE),TRUE,OR(NOT(ISTEXT(A251)),LEN(A251)&gt;64,LEN(A251)&lt;&gt;LEN(SUBSTITUTE(A251,"*","")),LEN(A251)&lt;&gt;LEN(SUBSTITUTE(A251,"?","")),LEN(A251)&lt;&gt;LEN(SUBSTITUTE(A251,"~","")),LEN(A251)&lt;&gt;LEN(SUBSTITUTE(A251,"=","")),LEN(A251)&lt;&gt;LEN(SUBSTITUTE(A251,"&lt;","")),LEN(A251)&lt;&gt;LEN(SUBSTITUTE(A251,"&gt;","")))),"ID: texto que empiece por A–Z, hasta 64 caracteres; sin *, ?, ~, =, &lt; ni &gt;. Ejemplo: T-001.",IF(COUNTIFS('Exits'!$A$9:$A$608,A251)&lt;&gt;1,"ID de salida duplicado",IF(B251="","Introduzca el ID de la operación principal",IF(IF(IFERROR(OR(CODE(UPPER(LEFT(B251,1)))&lt;65,CODE(UPPER(LEFT(B251,1)))&gt;90),TRUE),TRUE,OR(NOT(ISTEXT(B251)),LEN(B251)&gt;64,LEN(B251)&lt;&gt;LEN(SUBSTITUTE(B251,"*","")),LEN(B251)&lt;&gt;LEN(SUBSTITUTE(B251,"?","")),LEN(B251)&lt;&gt;LEN(SUBSTITUTE(B251,"~","")),LEN(B251)&lt;&gt;LEN(SUBSTITUTE(B251,"=","")),LEN(B251)&lt;&gt;LEN(SUBSTITUTE(B251,"&lt;","")),LEN(B251)&lt;&gt;LEN(SUBSTITUTE(B251,"&gt;","")))),"ID: texto que empiece por A–Z, hasta 64 caracteres; sin *, ?, ~, =, &lt; ni &gt;. Ejemplo: T-001.",IF(COUNTIFS('Trades'!$A$9:$A$208,B251)&lt;&gt;1,"El ID debe corresponder a una sola fila de Trades",IF(NOT(ISNUMBER(C251)),"Introduzca una fecha y hora de cierre válidas",IF(OR(C251&lt;1,C251&gt;2958465),"Introduzca una fecha y hora de cierre válidas",IF(NOT(ISNUMBER(D251)),"Indique una cantidad cerrada positiva",IF(OR(D251&lt;=0,D251&gt;1000000,ROUND(D251,8)&lt;&gt;D251),"Indique una cantidad cerrada positiva",IF(NOT(ISNUMBER(INDEX('Trades'!$D$9:$D$208,MATCH(B251,'Trades'!$A$9:$A$208,0)))),"Introduzca una fecha y hora de apertura válidas",IF(C251&lt;INDEX('Trades'!$D$9:$D$208,MATCH(B251,'Trades'!$A$9:$A$208,0)),"El cierre precede a la apertura",IF(AND(E251&lt;&gt;"",OR(NOT(ISNUMBER(E251)),E251&lt;=0)),"Indique un precio positivo o deje la celda vacía",IF(AND(F251&lt;&gt;"",NOT(ISNUMBER(F251))),"El P&amp;L bruto debe ser numérico o estar vacío",IF(AND(ISNUMBER(F251),OR(ABS(F251)&gt;1000000000,ROUND(F251,2)&lt;&gt;F251)),"Importes: hasta 2 decimales; valor absoluto de entrada ≤ 1.000.000.000.",""))))))))))))))))</x:f>
      </x:c>
      <x:c r="I251" s="29" t="str">
        <x:f>IF(ISNUMBER(D251),ROUND(D251,8),"")</x:f>
      </x:c>
      <x:c r="J251" s="29" t="n">
        <x:f>IF(ISNUMBER(F251),1,0)</x:f>
        <x:v>0</x:v>
      </x:c>
      <x:c r="K251" s="29" t="n">
        <x:f>IF(COUNTA(A251:F251)=0,0,1)</x:f>
        <x:v>0</x:v>
      </x:c>
    </x:row>
    <x:row r="252" ht="36" customHeight="1">
      <x:c r="A252" s="34"/>
      <x:c r="B252" s="34"/>
      <x:c r="C252" s="35"/>
      <x:c r="D252" s="36"/>
      <x:c r="E252" s="36"/>
      <x:c r="F252" s="37"/>
      <x:c r="G252" s="38" t="n">
        <x:f>IF(K252=0,0,IF(H252="",1,-1))</x:f>
        <x:v>0</x:v>
      </x:c>
      <x:c r="H252" s="33" t="str">
        <x:f>IF(K252=0,"",IF(A252="","Introduzca el ID de salida",IF(IF(IFERROR(OR(CODE(UPPER(LEFT(A252,1)))&lt;65,CODE(UPPER(LEFT(A252,1)))&gt;90),TRUE),TRUE,OR(NOT(ISTEXT(A252)),LEN(A252)&gt;64,LEN(A252)&lt;&gt;LEN(SUBSTITUTE(A252,"*","")),LEN(A252)&lt;&gt;LEN(SUBSTITUTE(A252,"?","")),LEN(A252)&lt;&gt;LEN(SUBSTITUTE(A252,"~","")),LEN(A252)&lt;&gt;LEN(SUBSTITUTE(A252,"=","")),LEN(A252)&lt;&gt;LEN(SUBSTITUTE(A252,"&lt;","")),LEN(A252)&lt;&gt;LEN(SUBSTITUTE(A252,"&gt;","")))),"ID: texto que empiece por A–Z, hasta 64 caracteres; sin *, ?, ~, =, &lt; ni &gt;. Ejemplo: T-001.",IF(COUNTIFS('Exits'!$A$9:$A$608,A252)&lt;&gt;1,"ID de salida duplicado",IF(B252="","Introduzca el ID de la operación principal",IF(IF(IFERROR(OR(CODE(UPPER(LEFT(B252,1)))&lt;65,CODE(UPPER(LEFT(B252,1)))&gt;90),TRUE),TRUE,OR(NOT(ISTEXT(B252)),LEN(B252)&gt;64,LEN(B252)&lt;&gt;LEN(SUBSTITUTE(B252,"*","")),LEN(B252)&lt;&gt;LEN(SUBSTITUTE(B252,"?","")),LEN(B252)&lt;&gt;LEN(SUBSTITUTE(B252,"~","")),LEN(B252)&lt;&gt;LEN(SUBSTITUTE(B252,"=","")),LEN(B252)&lt;&gt;LEN(SUBSTITUTE(B252,"&lt;","")),LEN(B252)&lt;&gt;LEN(SUBSTITUTE(B252,"&gt;","")))),"ID: texto que empiece por A–Z, hasta 64 caracteres; sin *, ?, ~, =, &lt; ni &gt;. Ejemplo: T-001.",IF(COUNTIFS('Trades'!$A$9:$A$208,B252)&lt;&gt;1,"El ID debe corresponder a una sola fila de Trades",IF(NOT(ISNUMBER(C252)),"Introduzca una fecha y hora de cierre válidas",IF(OR(C252&lt;1,C252&gt;2958465),"Introduzca una fecha y hora de cierre válidas",IF(NOT(ISNUMBER(D252)),"Indique una cantidad cerrada positiva",IF(OR(D252&lt;=0,D252&gt;1000000,ROUND(D252,8)&lt;&gt;D252),"Indique una cantidad cerrada positiva",IF(NOT(ISNUMBER(INDEX('Trades'!$D$9:$D$208,MATCH(B252,'Trades'!$A$9:$A$208,0)))),"Introduzca una fecha y hora de apertura válidas",IF(C252&lt;INDEX('Trades'!$D$9:$D$208,MATCH(B252,'Trades'!$A$9:$A$208,0)),"El cierre precede a la apertura",IF(AND(E252&lt;&gt;"",OR(NOT(ISNUMBER(E252)),E252&lt;=0)),"Indique un precio positivo o deje la celda vacía",IF(AND(F252&lt;&gt;"",NOT(ISNUMBER(F252))),"El P&amp;L bruto debe ser numérico o estar vacío",IF(AND(ISNUMBER(F252),OR(ABS(F252)&gt;1000000000,ROUND(F252,2)&lt;&gt;F252)),"Importes: hasta 2 decimales; valor absoluto de entrada ≤ 1.000.000.000.",""))))))))))))))))</x:f>
      </x:c>
      <x:c r="I252" s="29" t="str">
        <x:f>IF(ISNUMBER(D252),ROUND(D252,8),"")</x:f>
      </x:c>
      <x:c r="J252" s="29" t="n">
        <x:f>IF(ISNUMBER(F252),1,0)</x:f>
        <x:v>0</x:v>
      </x:c>
      <x:c r="K252" s="29" t="n">
        <x:f>IF(COUNTA(A252:F252)=0,0,1)</x:f>
        <x:v>0</x:v>
      </x:c>
    </x:row>
    <x:row r="253" ht="36" customHeight="1">
      <x:c r="A253" s="34"/>
      <x:c r="B253" s="34"/>
      <x:c r="C253" s="35"/>
      <x:c r="D253" s="36"/>
      <x:c r="E253" s="36"/>
      <x:c r="F253" s="37"/>
      <x:c r="G253" s="38" t="n">
        <x:f>IF(K253=0,0,IF(H253="",1,-1))</x:f>
        <x:v>0</x:v>
      </x:c>
      <x:c r="H253" s="33" t="str">
        <x:f>IF(K253=0,"",IF(A253="","Introduzca el ID de salida",IF(IF(IFERROR(OR(CODE(UPPER(LEFT(A253,1)))&lt;65,CODE(UPPER(LEFT(A253,1)))&gt;90),TRUE),TRUE,OR(NOT(ISTEXT(A253)),LEN(A253)&gt;64,LEN(A253)&lt;&gt;LEN(SUBSTITUTE(A253,"*","")),LEN(A253)&lt;&gt;LEN(SUBSTITUTE(A253,"?","")),LEN(A253)&lt;&gt;LEN(SUBSTITUTE(A253,"~","")),LEN(A253)&lt;&gt;LEN(SUBSTITUTE(A253,"=","")),LEN(A253)&lt;&gt;LEN(SUBSTITUTE(A253,"&lt;","")),LEN(A253)&lt;&gt;LEN(SUBSTITUTE(A253,"&gt;","")))),"ID: texto que empiece por A–Z, hasta 64 caracteres; sin *, ?, ~, =, &lt; ni &gt;. Ejemplo: T-001.",IF(COUNTIFS('Exits'!$A$9:$A$608,A253)&lt;&gt;1,"ID de salida duplicado",IF(B253="","Introduzca el ID de la operación principal",IF(IF(IFERROR(OR(CODE(UPPER(LEFT(B253,1)))&lt;65,CODE(UPPER(LEFT(B253,1)))&gt;90),TRUE),TRUE,OR(NOT(ISTEXT(B253)),LEN(B253)&gt;64,LEN(B253)&lt;&gt;LEN(SUBSTITUTE(B253,"*","")),LEN(B253)&lt;&gt;LEN(SUBSTITUTE(B253,"?","")),LEN(B253)&lt;&gt;LEN(SUBSTITUTE(B253,"~","")),LEN(B253)&lt;&gt;LEN(SUBSTITUTE(B253,"=","")),LEN(B253)&lt;&gt;LEN(SUBSTITUTE(B253,"&lt;","")),LEN(B253)&lt;&gt;LEN(SUBSTITUTE(B253,"&gt;","")))),"ID: texto que empiece por A–Z, hasta 64 caracteres; sin *, ?, ~, =, &lt; ni &gt;. Ejemplo: T-001.",IF(COUNTIFS('Trades'!$A$9:$A$208,B253)&lt;&gt;1,"El ID debe corresponder a una sola fila de Trades",IF(NOT(ISNUMBER(C253)),"Introduzca una fecha y hora de cierre válidas",IF(OR(C253&lt;1,C253&gt;2958465),"Introduzca una fecha y hora de cierre válidas",IF(NOT(ISNUMBER(D253)),"Indique una cantidad cerrada positiva",IF(OR(D253&lt;=0,D253&gt;1000000,ROUND(D253,8)&lt;&gt;D253),"Indique una cantidad cerrada positiva",IF(NOT(ISNUMBER(INDEX('Trades'!$D$9:$D$208,MATCH(B253,'Trades'!$A$9:$A$208,0)))),"Introduzca una fecha y hora de apertura válidas",IF(C253&lt;INDEX('Trades'!$D$9:$D$208,MATCH(B253,'Trades'!$A$9:$A$208,0)),"El cierre precede a la apertura",IF(AND(E253&lt;&gt;"",OR(NOT(ISNUMBER(E253)),E253&lt;=0)),"Indique un precio positivo o deje la celda vacía",IF(AND(F253&lt;&gt;"",NOT(ISNUMBER(F253))),"El P&amp;L bruto debe ser numérico o estar vacío",IF(AND(ISNUMBER(F253),OR(ABS(F253)&gt;1000000000,ROUND(F253,2)&lt;&gt;F253)),"Importes: hasta 2 decimales; valor absoluto de entrada ≤ 1.000.000.000.",""))))))))))))))))</x:f>
      </x:c>
      <x:c r="I253" s="29" t="str">
        <x:f>IF(ISNUMBER(D253),ROUND(D253,8),"")</x:f>
      </x:c>
      <x:c r="J253" s="29" t="n">
        <x:f>IF(ISNUMBER(F253),1,0)</x:f>
        <x:v>0</x:v>
      </x:c>
      <x:c r="K253" s="29" t="n">
        <x:f>IF(COUNTA(A253:F253)=0,0,1)</x:f>
        <x:v>0</x:v>
      </x:c>
    </x:row>
    <x:row r="254" ht="36" customHeight="1">
      <x:c r="A254" s="34"/>
      <x:c r="B254" s="34"/>
      <x:c r="C254" s="35"/>
      <x:c r="D254" s="36"/>
      <x:c r="E254" s="36"/>
      <x:c r="F254" s="37"/>
      <x:c r="G254" s="38" t="n">
        <x:f>IF(K254=0,0,IF(H254="",1,-1))</x:f>
        <x:v>0</x:v>
      </x:c>
      <x:c r="H254" s="33" t="str">
        <x:f>IF(K254=0,"",IF(A254="","Introduzca el ID de salida",IF(IF(IFERROR(OR(CODE(UPPER(LEFT(A254,1)))&lt;65,CODE(UPPER(LEFT(A254,1)))&gt;90),TRUE),TRUE,OR(NOT(ISTEXT(A254)),LEN(A254)&gt;64,LEN(A254)&lt;&gt;LEN(SUBSTITUTE(A254,"*","")),LEN(A254)&lt;&gt;LEN(SUBSTITUTE(A254,"?","")),LEN(A254)&lt;&gt;LEN(SUBSTITUTE(A254,"~","")),LEN(A254)&lt;&gt;LEN(SUBSTITUTE(A254,"=","")),LEN(A254)&lt;&gt;LEN(SUBSTITUTE(A254,"&lt;","")),LEN(A254)&lt;&gt;LEN(SUBSTITUTE(A254,"&gt;","")))),"ID: texto que empiece por A–Z, hasta 64 caracteres; sin *, ?, ~, =, &lt; ni &gt;. Ejemplo: T-001.",IF(COUNTIFS('Exits'!$A$9:$A$608,A254)&lt;&gt;1,"ID de salida duplicado",IF(B254="","Introduzca el ID de la operación principal",IF(IF(IFERROR(OR(CODE(UPPER(LEFT(B254,1)))&lt;65,CODE(UPPER(LEFT(B254,1)))&gt;90),TRUE),TRUE,OR(NOT(ISTEXT(B254)),LEN(B254)&gt;64,LEN(B254)&lt;&gt;LEN(SUBSTITUTE(B254,"*","")),LEN(B254)&lt;&gt;LEN(SUBSTITUTE(B254,"?","")),LEN(B254)&lt;&gt;LEN(SUBSTITUTE(B254,"~","")),LEN(B254)&lt;&gt;LEN(SUBSTITUTE(B254,"=","")),LEN(B254)&lt;&gt;LEN(SUBSTITUTE(B254,"&lt;","")),LEN(B254)&lt;&gt;LEN(SUBSTITUTE(B254,"&gt;","")))),"ID: texto que empiece por A–Z, hasta 64 caracteres; sin *, ?, ~, =, &lt; ni &gt;. Ejemplo: T-001.",IF(COUNTIFS('Trades'!$A$9:$A$208,B254)&lt;&gt;1,"El ID debe corresponder a una sola fila de Trades",IF(NOT(ISNUMBER(C254)),"Introduzca una fecha y hora de cierre válidas",IF(OR(C254&lt;1,C254&gt;2958465),"Introduzca una fecha y hora de cierre válidas",IF(NOT(ISNUMBER(D254)),"Indique una cantidad cerrada positiva",IF(OR(D254&lt;=0,D254&gt;1000000,ROUND(D254,8)&lt;&gt;D254),"Indique una cantidad cerrada positiva",IF(NOT(ISNUMBER(INDEX('Trades'!$D$9:$D$208,MATCH(B254,'Trades'!$A$9:$A$208,0)))),"Introduzca una fecha y hora de apertura válidas",IF(C254&lt;INDEX('Trades'!$D$9:$D$208,MATCH(B254,'Trades'!$A$9:$A$208,0)),"El cierre precede a la apertura",IF(AND(E254&lt;&gt;"",OR(NOT(ISNUMBER(E254)),E254&lt;=0)),"Indique un precio positivo o deje la celda vacía",IF(AND(F254&lt;&gt;"",NOT(ISNUMBER(F254))),"El P&amp;L bruto debe ser numérico o estar vacío",IF(AND(ISNUMBER(F254),OR(ABS(F254)&gt;1000000000,ROUND(F254,2)&lt;&gt;F254)),"Importes: hasta 2 decimales; valor absoluto de entrada ≤ 1.000.000.000.",""))))))))))))))))</x:f>
      </x:c>
      <x:c r="I254" s="29" t="str">
        <x:f>IF(ISNUMBER(D254),ROUND(D254,8),"")</x:f>
      </x:c>
      <x:c r="J254" s="29" t="n">
        <x:f>IF(ISNUMBER(F254),1,0)</x:f>
        <x:v>0</x:v>
      </x:c>
      <x:c r="K254" s="29" t="n">
        <x:f>IF(COUNTA(A254:F254)=0,0,1)</x:f>
        <x:v>0</x:v>
      </x:c>
    </x:row>
    <x:row r="255" ht="36" customHeight="1">
      <x:c r="A255" s="34"/>
      <x:c r="B255" s="34"/>
      <x:c r="C255" s="35"/>
      <x:c r="D255" s="36"/>
      <x:c r="E255" s="36"/>
      <x:c r="F255" s="37"/>
      <x:c r="G255" s="38" t="n">
        <x:f>IF(K255=0,0,IF(H255="",1,-1))</x:f>
        <x:v>0</x:v>
      </x:c>
      <x:c r="H255" s="33" t="str">
        <x:f>IF(K255=0,"",IF(A255="","Introduzca el ID de salida",IF(IF(IFERROR(OR(CODE(UPPER(LEFT(A255,1)))&lt;65,CODE(UPPER(LEFT(A255,1)))&gt;90),TRUE),TRUE,OR(NOT(ISTEXT(A255)),LEN(A255)&gt;64,LEN(A255)&lt;&gt;LEN(SUBSTITUTE(A255,"*","")),LEN(A255)&lt;&gt;LEN(SUBSTITUTE(A255,"?","")),LEN(A255)&lt;&gt;LEN(SUBSTITUTE(A255,"~","")),LEN(A255)&lt;&gt;LEN(SUBSTITUTE(A255,"=","")),LEN(A255)&lt;&gt;LEN(SUBSTITUTE(A255,"&lt;","")),LEN(A255)&lt;&gt;LEN(SUBSTITUTE(A255,"&gt;","")))),"ID: texto que empiece por A–Z, hasta 64 caracteres; sin *, ?, ~, =, &lt; ni &gt;. Ejemplo: T-001.",IF(COUNTIFS('Exits'!$A$9:$A$608,A255)&lt;&gt;1,"ID de salida duplicado",IF(B255="","Introduzca el ID de la operación principal",IF(IF(IFERROR(OR(CODE(UPPER(LEFT(B255,1)))&lt;65,CODE(UPPER(LEFT(B255,1)))&gt;90),TRUE),TRUE,OR(NOT(ISTEXT(B255)),LEN(B255)&gt;64,LEN(B255)&lt;&gt;LEN(SUBSTITUTE(B255,"*","")),LEN(B255)&lt;&gt;LEN(SUBSTITUTE(B255,"?","")),LEN(B255)&lt;&gt;LEN(SUBSTITUTE(B255,"~","")),LEN(B255)&lt;&gt;LEN(SUBSTITUTE(B255,"=","")),LEN(B255)&lt;&gt;LEN(SUBSTITUTE(B255,"&lt;","")),LEN(B255)&lt;&gt;LEN(SUBSTITUTE(B255,"&gt;","")))),"ID: texto que empiece por A–Z, hasta 64 caracteres; sin *, ?, ~, =, &lt; ni &gt;. Ejemplo: T-001.",IF(COUNTIFS('Trades'!$A$9:$A$208,B255)&lt;&gt;1,"El ID debe corresponder a una sola fila de Trades",IF(NOT(ISNUMBER(C255)),"Introduzca una fecha y hora de cierre válidas",IF(OR(C255&lt;1,C255&gt;2958465),"Introduzca una fecha y hora de cierre válidas",IF(NOT(ISNUMBER(D255)),"Indique una cantidad cerrada positiva",IF(OR(D255&lt;=0,D255&gt;1000000,ROUND(D255,8)&lt;&gt;D255),"Indique una cantidad cerrada positiva",IF(NOT(ISNUMBER(INDEX('Trades'!$D$9:$D$208,MATCH(B255,'Trades'!$A$9:$A$208,0)))),"Introduzca una fecha y hora de apertura válidas",IF(C255&lt;INDEX('Trades'!$D$9:$D$208,MATCH(B255,'Trades'!$A$9:$A$208,0)),"El cierre precede a la apertura",IF(AND(E255&lt;&gt;"",OR(NOT(ISNUMBER(E255)),E255&lt;=0)),"Indique un precio positivo o deje la celda vacía",IF(AND(F255&lt;&gt;"",NOT(ISNUMBER(F255))),"El P&amp;L bruto debe ser numérico o estar vacío",IF(AND(ISNUMBER(F255),OR(ABS(F255)&gt;1000000000,ROUND(F255,2)&lt;&gt;F255)),"Importes: hasta 2 decimales; valor absoluto de entrada ≤ 1.000.000.000.",""))))))))))))))))</x:f>
      </x:c>
      <x:c r="I255" s="29" t="str">
        <x:f>IF(ISNUMBER(D255),ROUND(D255,8),"")</x:f>
      </x:c>
      <x:c r="J255" s="29" t="n">
        <x:f>IF(ISNUMBER(F255),1,0)</x:f>
        <x:v>0</x:v>
      </x:c>
      <x:c r="K255" s="29" t="n">
        <x:f>IF(COUNTA(A255:F255)=0,0,1)</x:f>
        <x:v>0</x:v>
      </x:c>
    </x:row>
    <x:row r="256" ht="36" customHeight="1">
      <x:c r="A256" s="34"/>
      <x:c r="B256" s="34"/>
      <x:c r="C256" s="35"/>
      <x:c r="D256" s="36"/>
      <x:c r="E256" s="36"/>
      <x:c r="F256" s="37"/>
      <x:c r="G256" s="38" t="n">
        <x:f>IF(K256=0,0,IF(H256="",1,-1))</x:f>
        <x:v>0</x:v>
      </x:c>
      <x:c r="H256" s="33" t="str">
        <x:f>IF(K256=0,"",IF(A256="","Introduzca el ID de salida",IF(IF(IFERROR(OR(CODE(UPPER(LEFT(A256,1)))&lt;65,CODE(UPPER(LEFT(A256,1)))&gt;90),TRUE),TRUE,OR(NOT(ISTEXT(A256)),LEN(A256)&gt;64,LEN(A256)&lt;&gt;LEN(SUBSTITUTE(A256,"*","")),LEN(A256)&lt;&gt;LEN(SUBSTITUTE(A256,"?","")),LEN(A256)&lt;&gt;LEN(SUBSTITUTE(A256,"~","")),LEN(A256)&lt;&gt;LEN(SUBSTITUTE(A256,"=","")),LEN(A256)&lt;&gt;LEN(SUBSTITUTE(A256,"&lt;","")),LEN(A256)&lt;&gt;LEN(SUBSTITUTE(A256,"&gt;","")))),"ID: texto que empiece por A–Z, hasta 64 caracteres; sin *, ?, ~, =, &lt; ni &gt;. Ejemplo: T-001.",IF(COUNTIFS('Exits'!$A$9:$A$608,A256)&lt;&gt;1,"ID de salida duplicado",IF(B256="","Introduzca el ID de la operación principal",IF(IF(IFERROR(OR(CODE(UPPER(LEFT(B256,1)))&lt;65,CODE(UPPER(LEFT(B256,1)))&gt;90),TRUE),TRUE,OR(NOT(ISTEXT(B256)),LEN(B256)&gt;64,LEN(B256)&lt;&gt;LEN(SUBSTITUTE(B256,"*","")),LEN(B256)&lt;&gt;LEN(SUBSTITUTE(B256,"?","")),LEN(B256)&lt;&gt;LEN(SUBSTITUTE(B256,"~","")),LEN(B256)&lt;&gt;LEN(SUBSTITUTE(B256,"=","")),LEN(B256)&lt;&gt;LEN(SUBSTITUTE(B256,"&lt;","")),LEN(B256)&lt;&gt;LEN(SUBSTITUTE(B256,"&gt;","")))),"ID: texto que empiece por A–Z, hasta 64 caracteres; sin *, ?, ~, =, &lt; ni &gt;. Ejemplo: T-001.",IF(COUNTIFS('Trades'!$A$9:$A$208,B256)&lt;&gt;1,"El ID debe corresponder a una sola fila de Trades",IF(NOT(ISNUMBER(C256)),"Introduzca una fecha y hora de cierre válidas",IF(OR(C256&lt;1,C256&gt;2958465),"Introduzca una fecha y hora de cierre válidas",IF(NOT(ISNUMBER(D256)),"Indique una cantidad cerrada positiva",IF(OR(D256&lt;=0,D256&gt;1000000,ROUND(D256,8)&lt;&gt;D256),"Indique una cantidad cerrada positiva",IF(NOT(ISNUMBER(INDEX('Trades'!$D$9:$D$208,MATCH(B256,'Trades'!$A$9:$A$208,0)))),"Introduzca una fecha y hora de apertura válidas",IF(C256&lt;INDEX('Trades'!$D$9:$D$208,MATCH(B256,'Trades'!$A$9:$A$208,0)),"El cierre precede a la apertura",IF(AND(E256&lt;&gt;"",OR(NOT(ISNUMBER(E256)),E256&lt;=0)),"Indique un precio positivo o deje la celda vacía",IF(AND(F256&lt;&gt;"",NOT(ISNUMBER(F256))),"El P&amp;L bruto debe ser numérico o estar vacío",IF(AND(ISNUMBER(F256),OR(ABS(F256)&gt;1000000000,ROUND(F256,2)&lt;&gt;F256)),"Importes: hasta 2 decimales; valor absoluto de entrada ≤ 1.000.000.000.",""))))))))))))))))</x:f>
      </x:c>
      <x:c r="I256" s="29" t="str">
        <x:f>IF(ISNUMBER(D256),ROUND(D256,8),"")</x:f>
      </x:c>
      <x:c r="J256" s="29" t="n">
        <x:f>IF(ISNUMBER(F256),1,0)</x:f>
        <x:v>0</x:v>
      </x:c>
      <x:c r="K256" s="29" t="n">
        <x:f>IF(COUNTA(A256:F256)=0,0,1)</x:f>
        <x:v>0</x:v>
      </x:c>
    </x:row>
    <x:row r="257" ht="36" customHeight="1">
      <x:c r="A257" s="34"/>
      <x:c r="B257" s="34"/>
      <x:c r="C257" s="35"/>
      <x:c r="D257" s="36"/>
      <x:c r="E257" s="36"/>
      <x:c r="F257" s="37"/>
      <x:c r="G257" s="38" t="n">
        <x:f>IF(K257=0,0,IF(H257="",1,-1))</x:f>
        <x:v>0</x:v>
      </x:c>
      <x:c r="H257" s="33" t="str">
        <x:f>IF(K257=0,"",IF(A257="","Introduzca el ID de salida",IF(IF(IFERROR(OR(CODE(UPPER(LEFT(A257,1)))&lt;65,CODE(UPPER(LEFT(A257,1)))&gt;90),TRUE),TRUE,OR(NOT(ISTEXT(A257)),LEN(A257)&gt;64,LEN(A257)&lt;&gt;LEN(SUBSTITUTE(A257,"*","")),LEN(A257)&lt;&gt;LEN(SUBSTITUTE(A257,"?","")),LEN(A257)&lt;&gt;LEN(SUBSTITUTE(A257,"~","")),LEN(A257)&lt;&gt;LEN(SUBSTITUTE(A257,"=","")),LEN(A257)&lt;&gt;LEN(SUBSTITUTE(A257,"&lt;","")),LEN(A257)&lt;&gt;LEN(SUBSTITUTE(A257,"&gt;","")))),"ID: texto que empiece por A–Z, hasta 64 caracteres; sin *, ?, ~, =, &lt; ni &gt;. Ejemplo: T-001.",IF(COUNTIFS('Exits'!$A$9:$A$608,A257)&lt;&gt;1,"ID de salida duplicado",IF(B257="","Introduzca el ID de la operación principal",IF(IF(IFERROR(OR(CODE(UPPER(LEFT(B257,1)))&lt;65,CODE(UPPER(LEFT(B257,1)))&gt;90),TRUE),TRUE,OR(NOT(ISTEXT(B257)),LEN(B257)&gt;64,LEN(B257)&lt;&gt;LEN(SUBSTITUTE(B257,"*","")),LEN(B257)&lt;&gt;LEN(SUBSTITUTE(B257,"?","")),LEN(B257)&lt;&gt;LEN(SUBSTITUTE(B257,"~","")),LEN(B257)&lt;&gt;LEN(SUBSTITUTE(B257,"=","")),LEN(B257)&lt;&gt;LEN(SUBSTITUTE(B257,"&lt;","")),LEN(B257)&lt;&gt;LEN(SUBSTITUTE(B257,"&gt;","")))),"ID: texto que empiece por A–Z, hasta 64 caracteres; sin *, ?, ~, =, &lt; ni &gt;. Ejemplo: T-001.",IF(COUNTIFS('Trades'!$A$9:$A$208,B257)&lt;&gt;1,"El ID debe corresponder a una sola fila de Trades",IF(NOT(ISNUMBER(C257)),"Introduzca una fecha y hora de cierre válidas",IF(OR(C257&lt;1,C257&gt;2958465),"Introduzca una fecha y hora de cierre válidas",IF(NOT(ISNUMBER(D257)),"Indique una cantidad cerrada positiva",IF(OR(D257&lt;=0,D257&gt;1000000,ROUND(D257,8)&lt;&gt;D257),"Indique una cantidad cerrada positiva",IF(NOT(ISNUMBER(INDEX('Trades'!$D$9:$D$208,MATCH(B257,'Trades'!$A$9:$A$208,0)))),"Introduzca una fecha y hora de apertura válidas",IF(C257&lt;INDEX('Trades'!$D$9:$D$208,MATCH(B257,'Trades'!$A$9:$A$208,0)),"El cierre precede a la apertura",IF(AND(E257&lt;&gt;"",OR(NOT(ISNUMBER(E257)),E257&lt;=0)),"Indique un precio positivo o deje la celda vacía",IF(AND(F257&lt;&gt;"",NOT(ISNUMBER(F257))),"El P&amp;L bruto debe ser numérico o estar vacío",IF(AND(ISNUMBER(F257),OR(ABS(F257)&gt;1000000000,ROUND(F257,2)&lt;&gt;F257)),"Importes: hasta 2 decimales; valor absoluto de entrada ≤ 1.000.000.000.",""))))))))))))))))</x:f>
      </x:c>
      <x:c r="I257" s="29" t="str">
        <x:f>IF(ISNUMBER(D257),ROUND(D257,8),"")</x:f>
      </x:c>
      <x:c r="J257" s="29" t="n">
        <x:f>IF(ISNUMBER(F257),1,0)</x:f>
        <x:v>0</x:v>
      </x:c>
      <x:c r="K257" s="29" t="n">
        <x:f>IF(COUNTA(A257:F257)=0,0,1)</x:f>
        <x:v>0</x:v>
      </x:c>
    </x:row>
    <x:row r="258" ht="36" customHeight="1">
      <x:c r="A258" s="34"/>
      <x:c r="B258" s="34"/>
      <x:c r="C258" s="35"/>
      <x:c r="D258" s="36"/>
      <x:c r="E258" s="36"/>
      <x:c r="F258" s="37"/>
      <x:c r="G258" s="38" t="n">
        <x:f>IF(K258=0,0,IF(H258="",1,-1))</x:f>
        <x:v>0</x:v>
      </x:c>
      <x:c r="H258" s="33" t="str">
        <x:f>IF(K258=0,"",IF(A258="","Introduzca el ID de salida",IF(IF(IFERROR(OR(CODE(UPPER(LEFT(A258,1)))&lt;65,CODE(UPPER(LEFT(A258,1)))&gt;90),TRUE),TRUE,OR(NOT(ISTEXT(A258)),LEN(A258)&gt;64,LEN(A258)&lt;&gt;LEN(SUBSTITUTE(A258,"*","")),LEN(A258)&lt;&gt;LEN(SUBSTITUTE(A258,"?","")),LEN(A258)&lt;&gt;LEN(SUBSTITUTE(A258,"~","")),LEN(A258)&lt;&gt;LEN(SUBSTITUTE(A258,"=","")),LEN(A258)&lt;&gt;LEN(SUBSTITUTE(A258,"&lt;","")),LEN(A258)&lt;&gt;LEN(SUBSTITUTE(A258,"&gt;","")))),"ID: texto que empiece por A–Z, hasta 64 caracteres; sin *, ?, ~, =, &lt; ni &gt;. Ejemplo: T-001.",IF(COUNTIFS('Exits'!$A$9:$A$608,A258)&lt;&gt;1,"ID de salida duplicado",IF(B258="","Introduzca el ID de la operación principal",IF(IF(IFERROR(OR(CODE(UPPER(LEFT(B258,1)))&lt;65,CODE(UPPER(LEFT(B258,1)))&gt;90),TRUE),TRUE,OR(NOT(ISTEXT(B258)),LEN(B258)&gt;64,LEN(B258)&lt;&gt;LEN(SUBSTITUTE(B258,"*","")),LEN(B258)&lt;&gt;LEN(SUBSTITUTE(B258,"?","")),LEN(B258)&lt;&gt;LEN(SUBSTITUTE(B258,"~","")),LEN(B258)&lt;&gt;LEN(SUBSTITUTE(B258,"=","")),LEN(B258)&lt;&gt;LEN(SUBSTITUTE(B258,"&lt;","")),LEN(B258)&lt;&gt;LEN(SUBSTITUTE(B258,"&gt;","")))),"ID: texto que empiece por A–Z, hasta 64 caracteres; sin *, ?, ~, =, &lt; ni &gt;. Ejemplo: T-001.",IF(COUNTIFS('Trades'!$A$9:$A$208,B258)&lt;&gt;1,"El ID debe corresponder a una sola fila de Trades",IF(NOT(ISNUMBER(C258)),"Introduzca una fecha y hora de cierre válidas",IF(OR(C258&lt;1,C258&gt;2958465),"Introduzca una fecha y hora de cierre válidas",IF(NOT(ISNUMBER(D258)),"Indique una cantidad cerrada positiva",IF(OR(D258&lt;=0,D258&gt;1000000,ROUND(D258,8)&lt;&gt;D258),"Indique una cantidad cerrada positiva",IF(NOT(ISNUMBER(INDEX('Trades'!$D$9:$D$208,MATCH(B258,'Trades'!$A$9:$A$208,0)))),"Introduzca una fecha y hora de apertura válidas",IF(C258&lt;INDEX('Trades'!$D$9:$D$208,MATCH(B258,'Trades'!$A$9:$A$208,0)),"El cierre precede a la apertura",IF(AND(E258&lt;&gt;"",OR(NOT(ISNUMBER(E258)),E258&lt;=0)),"Indique un precio positivo o deje la celda vacía",IF(AND(F258&lt;&gt;"",NOT(ISNUMBER(F258))),"El P&amp;L bruto debe ser numérico o estar vacío",IF(AND(ISNUMBER(F258),OR(ABS(F258)&gt;1000000000,ROUND(F258,2)&lt;&gt;F258)),"Importes: hasta 2 decimales; valor absoluto de entrada ≤ 1.000.000.000.",""))))))))))))))))</x:f>
      </x:c>
      <x:c r="I258" s="29" t="str">
        <x:f>IF(ISNUMBER(D258),ROUND(D258,8),"")</x:f>
      </x:c>
      <x:c r="J258" s="29" t="n">
        <x:f>IF(ISNUMBER(F258),1,0)</x:f>
        <x:v>0</x:v>
      </x:c>
      <x:c r="K258" s="29" t="n">
        <x:f>IF(COUNTA(A258:F258)=0,0,1)</x:f>
        <x:v>0</x:v>
      </x:c>
    </x:row>
    <x:row r="259" ht="36" customHeight="1">
      <x:c r="A259" s="34"/>
      <x:c r="B259" s="34"/>
      <x:c r="C259" s="35"/>
      <x:c r="D259" s="36"/>
      <x:c r="E259" s="36"/>
      <x:c r="F259" s="37"/>
      <x:c r="G259" s="38" t="n">
        <x:f>IF(K259=0,0,IF(H259="",1,-1))</x:f>
        <x:v>0</x:v>
      </x:c>
      <x:c r="H259" s="33" t="str">
        <x:f>IF(K259=0,"",IF(A259="","Introduzca el ID de salida",IF(IF(IFERROR(OR(CODE(UPPER(LEFT(A259,1)))&lt;65,CODE(UPPER(LEFT(A259,1)))&gt;90),TRUE),TRUE,OR(NOT(ISTEXT(A259)),LEN(A259)&gt;64,LEN(A259)&lt;&gt;LEN(SUBSTITUTE(A259,"*","")),LEN(A259)&lt;&gt;LEN(SUBSTITUTE(A259,"?","")),LEN(A259)&lt;&gt;LEN(SUBSTITUTE(A259,"~","")),LEN(A259)&lt;&gt;LEN(SUBSTITUTE(A259,"=","")),LEN(A259)&lt;&gt;LEN(SUBSTITUTE(A259,"&lt;","")),LEN(A259)&lt;&gt;LEN(SUBSTITUTE(A259,"&gt;","")))),"ID: texto que empiece por A–Z, hasta 64 caracteres; sin *, ?, ~, =, &lt; ni &gt;. Ejemplo: T-001.",IF(COUNTIFS('Exits'!$A$9:$A$608,A259)&lt;&gt;1,"ID de salida duplicado",IF(B259="","Introduzca el ID de la operación principal",IF(IF(IFERROR(OR(CODE(UPPER(LEFT(B259,1)))&lt;65,CODE(UPPER(LEFT(B259,1)))&gt;90),TRUE),TRUE,OR(NOT(ISTEXT(B259)),LEN(B259)&gt;64,LEN(B259)&lt;&gt;LEN(SUBSTITUTE(B259,"*","")),LEN(B259)&lt;&gt;LEN(SUBSTITUTE(B259,"?","")),LEN(B259)&lt;&gt;LEN(SUBSTITUTE(B259,"~","")),LEN(B259)&lt;&gt;LEN(SUBSTITUTE(B259,"=","")),LEN(B259)&lt;&gt;LEN(SUBSTITUTE(B259,"&lt;","")),LEN(B259)&lt;&gt;LEN(SUBSTITUTE(B259,"&gt;","")))),"ID: texto que empiece por A–Z, hasta 64 caracteres; sin *, ?, ~, =, &lt; ni &gt;. Ejemplo: T-001.",IF(COUNTIFS('Trades'!$A$9:$A$208,B259)&lt;&gt;1,"El ID debe corresponder a una sola fila de Trades",IF(NOT(ISNUMBER(C259)),"Introduzca una fecha y hora de cierre válidas",IF(OR(C259&lt;1,C259&gt;2958465),"Introduzca una fecha y hora de cierre válidas",IF(NOT(ISNUMBER(D259)),"Indique una cantidad cerrada positiva",IF(OR(D259&lt;=0,D259&gt;1000000,ROUND(D259,8)&lt;&gt;D259),"Indique una cantidad cerrada positiva",IF(NOT(ISNUMBER(INDEX('Trades'!$D$9:$D$208,MATCH(B259,'Trades'!$A$9:$A$208,0)))),"Introduzca una fecha y hora de apertura válidas",IF(C259&lt;INDEX('Trades'!$D$9:$D$208,MATCH(B259,'Trades'!$A$9:$A$208,0)),"El cierre precede a la apertura",IF(AND(E259&lt;&gt;"",OR(NOT(ISNUMBER(E259)),E259&lt;=0)),"Indique un precio positivo o deje la celda vacía",IF(AND(F259&lt;&gt;"",NOT(ISNUMBER(F259))),"El P&amp;L bruto debe ser numérico o estar vacío",IF(AND(ISNUMBER(F259),OR(ABS(F259)&gt;1000000000,ROUND(F259,2)&lt;&gt;F259)),"Importes: hasta 2 decimales; valor absoluto de entrada ≤ 1.000.000.000.",""))))))))))))))))</x:f>
      </x:c>
      <x:c r="I259" s="29" t="str">
        <x:f>IF(ISNUMBER(D259),ROUND(D259,8),"")</x:f>
      </x:c>
      <x:c r="J259" s="29" t="n">
        <x:f>IF(ISNUMBER(F259),1,0)</x:f>
        <x:v>0</x:v>
      </x:c>
      <x:c r="K259" s="29" t="n">
        <x:f>IF(COUNTA(A259:F259)=0,0,1)</x:f>
        <x:v>0</x:v>
      </x:c>
    </x:row>
    <x:row r="260" ht="36" customHeight="1">
      <x:c r="A260" s="34"/>
      <x:c r="B260" s="34"/>
      <x:c r="C260" s="35"/>
      <x:c r="D260" s="36"/>
      <x:c r="E260" s="36"/>
      <x:c r="F260" s="37"/>
      <x:c r="G260" s="38" t="n">
        <x:f>IF(K260=0,0,IF(H260="",1,-1))</x:f>
        <x:v>0</x:v>
      </x:c>
      <x:c r="H260" s="33" t="str">
        <x:f>IF(K260=0,"",IF(A260="","Introduzca el ID de salida",IF(IF(IFERROR(OR(CODE(UPPER(LEFT(A260,1)))&lt;65,CODE(UPPER(LEFT(A260,1)))&gt;90),TRUE),TRUE,OR(NOT(ISTEXT(A260)),LEN(A260)&gt;64,LEN(A260)&lt;&gt;LEN(SUBSTITUTE(A260,"*","")),LEN(A260)&lt;&gt;LEN(SUBSTITUTE(A260,"?","")),LEN(A260)&lt;&gt;LEN(SUBSTITUTE(A260,"~","")),LEN(A260)&lt;&gt;LEN(SUBSTITUTE(A260,"=","")),LEN(A260)&lt;&gt;LEN(SUBSTITUTE(A260,"&lt;","")),LEN(A260)&lt;&gt;LEN(SUBSTITUTE(A260,"&gt;","")))),"ID: texto que empiece por A–Z, hasta 64 caracteres; sin *, ?, ~, =, &lt; ni &gt;. Ejemplo: T-001.",IF(COUNTIFS('Exits'!$A$9:$A$608,A260)&lt;&gt;1,"ID de salida duplicado",IF(B260="","Introduzca el ID de la operación principal",IF(IF(IFERROR(OR(CODE(UPPER(LEFT(B260,1)))&lt;65,CODE(UPPER(LEFT(B260,1)))&gt;90),TRUE),TRUE,OR(NOT(ISTEXT(B260)),LEN(B260)&gt;64,LEN(B260)&lt;&gt;LEN(SUBSTITUTE(B260,"*","")),LEN(B260)&lt;&gt;LEN(SUBSTITUTE(B260,"?","")),LEN(B260)&lt;&gt;LEN(SUBSTITUTE(B260,"~","")),LEN(B260)&lt;&gt;LEN(SUBSTITUTE(B260,"=","")),LEN(B260)&lt;&gt;LEN(SUBSTITUTE(B260,"&lt;","")),LEN(B260)&lt;&gt;LEN(SUBSTITUTE(B260,"&gt;","")))),"ID: texto que empiece por A–Z, hasta 64 caracteres; sin *, ?, ~, =, &lt; ni &gt;. Ejemplo: T-001.",IF(COUNTIFS('Trades'!$A$9:$A$208,B260)&lt;&gt;1,"El ID debe corresponder a una sola fila de Trades",IF(NOT(ISNUMBER(C260)),"Introduzca una fecha y hora de cierre válidas",IF(OR(C260&lt;1,C260&gt;2958465),"Introduzca una fecha y hora de cierre válidas",IF(NOT(ISNUMBER(D260)),"Indique una cantidad cerrada positiva",IF(OR(D260&lt;=0,D260&gt;1000000,ROUND(D260,8)&lt;&gt;D260),"Indique una cantidad cerrada positiva",IF(NOT(ISNUMBER(INDEX('Trades'!$D$9:$D$208,MATCH(B260,'Trades'!$A$9:$A$208,0)))),"Introduzca una fecha y hora de apertura válidas",IF(C260&lt;INDEX('Trades'!$D$9:$D$208,MATCH(B260,'Trades'!$A$9:$A$208,0)),"El cierre precede a la apertura",IF(AND(E260&lt;&gt;"",OR(NOT(ISNUMBER(E260)),E260&lt;=0)),"Indique un precio positivo o deje la celda vacía",IF(AND(F260&lt;&gt;"",NOT(ISNUMBER(F260))),"El P&amp;L bruto debe ser numérico o estar vacío",IF(AND(ISNUMBER(F260),OR(ABS(F260)&gt;1000000000,ROUND(F260,2)&lt;&gt;F260)),"Importes: hasta 2 decimales; valor absoluto de entrada ≤ 1.000.000.000.",""))))))))))))))))</x:f>
      </x:c>
      <x:c r="I260" s="29" t="str">
        <x:f>IF(ISNUMBER(D260),ROUND(D260,8),"")</x:f>
      </x:c>
      <x:c r="J260" s="29" t="n">
        <x:f>IF(ISNUMBER(F260),1,0)</x:f>
        <x:v>0</x:v>
      </x:c>
      <x:c r="K260" s="29" t="n">
        <x:f>IF(COUNTA(A260:F260)=0,0,1)</x:f>
        <x:v>0</x:v>
      </x:c>
    </x:row>
    <x:row r="261" ht="36" customHeight="1">
      <x:c r="A261" s="34"/>
      <x:c r="B261" s="34"/>
      <x:c r="C261" s="35"/>
      <x:c r="D261" s="36"/>
      <x:c r="E261" s="36"/>
      <x:c r="F261" s="37"/>
      <x:c r="G261" s="38" t="n">
        <x:f>IF(K261=0,0,IF(H261="",1,-1))</x:f>
        <x:v>0</x:v>
      </x:c>
      <x:c r="H261" s="33" t="str">
        <x:f>IF(K261=0,"",IF(A261="","Introduzca el ID de salida",IF(IF(IFERROR(OR(CODE(UPPER(LEFT(A261,1)))&lt;65,CODE(UPPER(LEFT(A261,1)))&gt;90),TRUE),TRUE,OR(NOT(ISTEXT(A261)),LEN(A261)&gt;64,LEN(A261)&lt;&gt;LEN(SUBSTITUTE(A261,"*","")),LEN(A261)&lt;&gt;LEN(SUBSTITUTE(A261,"?","")),LEN(A261)&lt;&gt;LEN(SUBSTITUTE(A261,"~","")),LEN(A261)&lt;&gt;LEN(SUBSTITUTE(A261,"=","")),LEN(A261)&lt;&gt;LEN(SUBSTITUTE(A261,"&lt;","")),LEN(A261)&lt;&gt;LEN(SUBSTITUTE(A261,"&gt;","")))),"ID: texto que empiece por A–Z, hasta 64 caracteres; sin *, ?, ~, =, &lt; ni &gt;. Ejemplo: T-001.",IF(COUNTIFS('Exits'!$A$9:$A$608,A261)&lt;&gt;1,"ID de salida duplicado",IF(B261="","Introduzca el ID de la operación principal",IF(IF(IFERROR(OR(CODE(UPPER(LEFT(B261,1)))&lt;65,CODE(UPPER(LEFT(B261,1)))&gt;90),TRUE),TRUE,OR(NOT(ISTEXT(B261)),LEN(B261)&gt;64,LEN(B261)&lt;&gt;LEN(SUBSTITUTE(B261,"*","")),LEN(B261)&lt;&gt;LEN(SUBSTITUTE(B261,"?","")),LEN(B261)&lt;&gt;LEN(SUBSTITUTE(B261,"~","")),LEN(B261)&lt;&gt;LEN(SUBSTITUTE(B261,"=","")),LEN(B261)&lt;&gt;LEN(SUBSTITUTE(B261,"&lt;","")),LEN(B261)&lt;&gt;LEN(SUBSTITUTE(B261,"&gt;","")))),"ID: texto que empiece por A–Z, hasta 64 caracteres; sin *, ?, ~, =, &lt; ni &gt;. Ejemplo: T-001.",IF(COUNTIFS('Trades'!$A$9:$A$208,B261)&lt;&gt;1,"El ID debe corresponder a una sola fila de Trades",IF(NOT(ISNUMBER(C261)),"Introduzca una fecha y hora de cierre válidas",IF(OR(C261&lt;1,C261&gt;2958465),"Introduzca una fecha y hora de cierre válidas",IF(NOT(ISNUMBER(D261)),"Indique una cantidad cerrada positiva",IF(OR(D261&lt;=0,D261&gt;1000000,ROUND(D261,8)&lt;&gt;D261),"Indique una cantidad cerrada positiva",IF(NOT(ISNUMBER(INDEX('Trades'!$D$9:$D$208,MATCH(B261,'Trades'!$A$9:$A$208,0)))),"Introduzca una fecha y hora de apertura válidas",IF(C261&lt;INDEX('Trades'!$D$9:$D$208,MATCH(B261,'Trades'!$A$9:$A$208,0)),"El cierre precede a la apertura",IF(AND(E261&lt;&gt;"",OR(NOT(ISNUMBER(E261)),E261&lt;=0)),"Indique un precio positivo o deje la celda vacía",IF(AND(F261&lt;&gt;"",NOT(ISNUMBER(F261))),"El P&amp;L bruto debe ser numérico o estar vacío",IF(AND(ISNUMBER(F261),OR(ABS(F261)&gt;1000000000,ROUND(F261,2)&lt;&gt;F261)),"Importes: hasta 2 decimales; valor absoluto de entrada ≤ 1.000.000.000.",""))))))))))))))))</x:f>
      </x:c>
      <x:c r="I261" s="29" t="str">
        <x:f>IF(ISNUMBER(D261),ROUND(D261,8),"")</x:f>
      </x:c>
      <x:c r="J261" s="29" t="n">
        <x:f>IF(ISNUMBER(F261),1,0)</x:f>
        <x:v>0</x:v>
      </x:c>
      <x:c r="K261" s="29" t="n">
        <x:f>IF(COUNTA(A261:F261)=0,0,1)</x:f>
        <x:v>0</x:v>
      </x:c>
    </x:row>
    <x:row r="262" ht="36" customHeight="1">
      <x:c r="A262" s="34"/>
      <x:c r="B262" s="34"/>
      <x:c r="C262" s="35"/>
      <x:c r="D262" s="36"/>
      <x:c r="E262" s="36"/>
      <x:c r="F262" s="37"/>
      <x:c r="G262" s="38" t="n">
        <x:f>IF(K262=0,0,IF(H262="",1,-1))</x:f>
        <x:v>0</x:v>
      </x:c>
      <x:c r="H262" s="33" t="str">
        <x:f>IF(K262=0,"",IF(A262="","Introduzca el ID de salida",IF(IF(IFERROR(OR(CODE(UPPER(LEFT(A262,1)))&lt;65,CODE(UPPER(LEFT(A262,1)))&gt;90),TRUE),TRUE,OR(NOT(ISTEXT(A262)),LEN(A262)&gt;64,LEN(A262)&lt;&gt;LEN(SUBSTITUTE(A262,"*","")),LEN(A262)&lt;&gt;LEN(SUBSTITUTE(A262,"?","")),LEN(A262)&lt;&gt;LEN(SUBSTITUTE(A262,"~","")),LEN(A262)&lt;&gt;LEN(SUBSTITUTE(A262,"=","")),LEN(A262)&lt;&gt;LEN(SUBSTITUTE(A262,"&lt;","")),LEN(A262)&lt;&gt;LEN(SUBSTITUTE(A262,"&gt;","")))),"ID: texto que empiece por A–Z, hasta 64 caracteres; sin *, ?, ~, =, &lt; ni &gt;. Ejemplo: T-001.",IF(COUNTIFS('Exits'!$A$9:$A$608,A262)&lt;&gt;1,"ID de salida duplicado",IF(B262="","Introduzca el ID de la operación principal",IF(IF(IFERROR(OR(CODE(UPPER(LEFT(B262,1)))&lt;65,CODE(UPPER(LEFT(B262,1)))&gt;90),TRUE),TRUE,OR(NOT(ISTEXT(B262)),LEN(B262)&gt;64,LEN(B262)&lt;&gt;LEN(SUBSTITUTE(B262,"*","")),LEN(B262)&lt;&gt;LEN(SUBSTITUTE(B262,"?","")),LEN(B262)&lt;&gt;LEN(SUBSTITUTE(B262,"~","")),LEN(B262)&lt;&gt;LEN(SUBSTITUTE(B262,"=","")),LEN(B262)&lt;&gt;LEN(SUBSTITUTE(B262,"&lt;","")),LEN(B262)&lt;&gt;LEN(SUBSTITUTE(B262,"&gt;","")))),"ID: texto que empiece por A–Z, hasta 64 caracteres; sin *, ?, ~, =, &lt; ni &gt;. Ejemplo: T-001.",IF(COUNTIFS('Trades'!$A$9:$A$208,B262)&lt;&gt;1,"El ID debe corresponder a una sola fila de Trades",IF(NOT(ISNUMBER(C262)),"Introduzca una fecha y hora de cierre válidas",IF(OR(C262&lt;1,C262&gt;2958465),"Introduzca una fecha y hora de cierre válidas",IF(NOT(ISNUMBER(D262)),"Indique una cantidad cerrada positiva",IF(OR(D262&lt;=0,D262&gt;1000000,ROUND(D262,8)&lt;&gt;D262),"Indique una cantidad cerrada positiva",IF(NOT(ISNUMBER(INDEX('Trades'!$D$9:$D$208,MATCH(B262,'Trades'!$A$9:$A$208,0)))),"Introduzca una fecha y hora de apertura válidas",IF(C262&lt;INDEX('Trades'!$D$9:$D$208,MATCH(B262,'Trades'!$A$9:$A$208,0)),"El cierre precede a la apertura",IF(AND(E262&lt;&gt;"",OR(NOT(ISNUMBER(E262)),E262&lt;=0)),"Indique un precio positivo o deje la celda vacía",IF(AND(F262&lt;&gt;"",NOT(ISNUMBER(F262))),"El P&amp;L bruto debe ser numérico o estar vacío",IF(AND(ISNUMBER(F262),OR(ABS(F262)&gt;1000000000,ROUND(F262,2)&lt;&gt;F262)),"Importes: hasta 2 decimales; valor absoluto de entrada ≤ 1.000.000.000.",""))))))))))))))))</x:f>
      </x:c>
      <x:c r="I262" s="29" t="str">
        <x:f>IF(ISNUMBER(D262),ROUND(D262,8),"")</x:f>
      </x:c>
      <x:c r="J262" s="29" t="n">
        <x:f>IF(ISNUMBER(F262),1,0)</x:f>
        <x:v>0</x:v>
      </x:c>
      <x:c r="K262" s="29" t="n">
        <x:f>IF(COUNTA(A262:F262)=0,0,1)</x:f>
        <x:v>0</x:v>
      </x:c>
    </x:row>
    <x:row r="263" ht="36" customHeight="1">
      <x:c r="A263" s="34"/>
      <x:c r="B263" s="34"/>
      <x:c r="C263" s="35"/>
      <x:c r="D263" s="36"/>
      <x:c r="E263" s="36"/>
      <x:c r="F263" s="37"/>
      <x:c r="G263" s="38" t="n">
        <x:f>IF(K263=0,0,IF(H263="",1,-1))</x:f>
        <x:v>0</x:v>
      </x:c>
      <x:c r="H263" s="33" t="str">
        <x:f>IF(K263=0,"",IF(A263="","Introduzca el ID de salida",IF(IF(IFERROR(OR(CODE(UPPER(LEFT(A263,1)))&lt;65,CODE(UPPER(LEFT(A263,1)))&gt;90),TRUE),TRUE,OR(NOT(ISTEXT(A263)),LEN(A263)&gt;64,LEN(A263)&lt;&gt;LEN(SUBSTITUTE(A263,"*","")),LEN(A263)&lt;&gt;LEN(SUBSTITUTE(A263,"?","")),LEN(A263)&lt;&gt;LEN(SUBSTITUTE(A263,"~","")),LEN(A263)&lt;&gt;LEN(SUBSTITUTE(A263,"=","")),LEN(A263)&lt;&gt;LEN(SUBSTITUTE(A263,"&lt;","")),LEN(A263)&lt;&gt;LEN(SUBSTITUTE(A263,"&gt;","")))),"ID: texto que empiece por A–Z, hasta 64 caracteres; sin *, ?, ~, =, &lt; ni &gt;. Ejemplo: T-001.",IF(COUNTIFS('Exits'!$A$9:$A$608,A263)&lt;&gt;1,"ID de salida duplicado",IF(B263="","Introduzca el ID de la operación principal",IF(IF(IFERROR(OR(CODE(UPPER(LEFT(B263,1)))&lt;65,CODE(UPPER(LEFT(B263,1)))&gt;90),TRUE),TRUE,OR(NOT(ISTEXT(B263)),LEN(B263)&gt;64,LEN(B263)&lt;&gt;LEN(SUBSTITUTE(B263,"*","")),LEN(B263)&lt;&gt;LEN(SUBSTITUTE(B263,"?","")),LEN(B263)&lt;&gt;LEN(SUBSTITUTE(B263,"~","")),LEN(B263)&lt;&gt;LEN(SUBSTITUTE(B263,"=","")),LEN(B263)&lt;&gt;LEN(SUBSTITUTE(B263,"&lt;","")),LEN(B263)&lt;&gt;LEN(SUBSTITUTE(B263,"&gt;","")))),"ID: texto que empiece por A–Z, hasta 64 caracteres; sin *, ?, ~, =, &lt; ni &gt;. Ejemplo: T-001.",IF(COUNTIFS('Trades'!$A$9:$A$208,B263)&lt;&gt;1,"El ID debe corresponder a una sola fila de Trades",IF(NOT(ISNUMBER(C263)),"Introduzca una fecha y hora de cierre válidas",IF(OR(C263&lt;1,C263&gt;2958465),"Introduzca una fecha y hora de cierre válidas",IF(NOT(ISNUMBER(D263)),"Indique una cantidad cerrada positiva",IF(OR(D263&lt;=0,D263&gt;1000000,ROUND(D263,8)&lt;&gt;D263),"Indique una cantidad cerrada positiva",IF(NOT(ISNUMBER(INDEX('Trades'!$D$9:$D$208,MATCH(B263,'Trades'!$A$9:$A$208,0)))),"Introduzca una fecha y hora de apertura válidas",IF(C263&lt;INDEX('Trades'!$D$9:$D$208,MATCH(B263,'Trades'!$A$9:$A$208,0)),"El cierre precede a la apertura",IF(AND(E263&lt;&gt;"",OR(NOT(ISNUMBER(E263)),E263&lt;=0)),"Indique un precio positivo o deje la celda vacía",IF(AND(F263&lt;&gt;"",NOT(ISNUMBER(F263))),"El P&amp;L bruto debe ser numérico o estar vacío",IF(AND(ISNUMBER(F263),OR(ABS(F263)&gt;1000000000,ROUND(F263,2)&lt;&gt;F263)),"Importes: hasta 2 decimales; valor absoluto de entrada ≤ 1.000.000.000.",""))))))))))))))))</x:f>
      </x:c>
      <x:c r="I263" s="29" t="str">
        <x:f>IF(ISNUMBER(D263),ROUND(D263,8),"")</x:f>
      </x:c>
      <x:c r="J263" s="29" t="n">
        <x:f>IF(ISNUMBER(F263),1,0)</x:f>
        <x:v>0</x:v>
      </x:c>
      <x:c r="K263" s="29" t="n">
        <x:f>IF(COUNTA(A263:F263)=0,0,1)</x:f>
        <x:v>0</x:v>
      </x:c>
    </x:row>
    <x:row r="264" ht="36" customHeight="1">
      <x:c r="A264" s="34"/>
      <x:c r="B264" s="34"/>
      <x:c r="C264" s="35"/>
      <x:c r="D264" s="36"/>
      <x:c r="E264" s="36"/>
      <x:c r="F264" s="37"/>
      <x:c r="G264" s="38" t="n">
        <x:f>IF(K264=0,0,IF(H264="",1,-1))</x:f>
        <x:v>0</x:v>
      </x:c>
      <x:c r="H264" s="33" t="str">
        <x:f>IF(K264=0,"",IF(A264="","Introduzca el ID de salida",IF(IF(IFERROR(OR(CODE(UPPER(LEFT(A264,1)))&lt;65,CODE(UPPER(LEFT(A264,1)))&gt;90),TRUE),TRUE,OR(NOT(ISTEXT(A264)),LEN(A264)&gt;64,LEN(A264)&lt;&gt;LEN(SUBSTITUTE(A264,"*","")),LEN(A264)&lt;&gt;LEN(SUBSTITUTE(A264,"?","")),LEN(A264)&lt;&gt;LEN(SUBSTITUTE(A264,"~","")),LEN(A264)&lt;&gt;LEN(SUBSTITUTE(A264,"=","")),LEN(A264)&lt;&gt;LEN(SUBSTITUTE(A264,"&lt;","")),LEN(A264)&lt;&gt;LEN(SUBSTITUTE(A264,"&gt;","")))),"ID: texto que empiece por A–Z, hasta 64 caracteres; sin *, ?, ~, =, &lt; ni &gt;. Ejemplo: T-001.",IF(COUNTIFS('Exits'!$A$9:$A$608,A264)&lt;&gt;1,"ID de salida duplicado",IF(B264="","Introduzca el ID de la operación principal",IF(IF(IFERROR(OR(CODE(UPPER(LEFT(B264,1)))&lt;65,CODE(UPPER(LEFT(B264,1)))&gt;90),TRUE),TRUE,OR(NOT(ISTEXT(B264)),LEN(B264)&gt;64,LEN(B264)&lt;&gt;LEN(SUBSTITUTE(B264,"*","")),LEN(B264)&lt;&gt;LEN(SUBSTITUTE(B264,"?","")),LEN(B264)&lt;&gt;LEN(SUBSTITUTE(B264,"~","")),LEN(B264)&lt;&gt;LEN(SUBSTITUTE(B264,"=","")),LEN(B264)&lt;&gt;LEN(SUBSTITUTE(B264,"&lt;","")),LEN(B264)&lt;&gt;LEN(SUBSTITUTE(B264,"&gt;","")))),"ID: texto que empiece por A–Z, hasta 64 caracteres; sin *, ?, ~, =, &lt; ni &gt;. Ejemplo: T-001.",IF(COUNTIFS('Trades'!$A$9:$A$208,B264)&lt;&gt;1,"El ID debe corresponder a una sola fila de Trades",IF(NOT(ISNUMBER(C264)),"Introduzca una fecha y hora de cierre válidas",IF(OR(C264&lt;1,C264&gt;2958465),"Introduzca una fecha y hora de cierre válidas",IF(NOT(ISNUMBER(D264)),"Indique una cantidad cerrada positiva",IF(OR(D264&lt;=0,D264&gt;1000000,ROUND(D264,8)&lt;&gt;D264),"Indique una cantidad cerrada positiva",IF(NOT(ISNUMBER(INDEX('Trades'!$D$9:$D$208,MATCH(B264,'Trades'!$A$9:$A$208,0)))),"Introduzca una fecha y hora de apertura válidas",IF(C264&lt;INDEX('Trades'!$D$9:$D$208,MATCH(B264,'Trades'!$A$9:$A$208,0)),"El cierre precede a la apertura",IF(AND(E264&lt;&gt;"",OR(NOT(ISNUMBER(E264)),E264&lt;=0)),"Indique un precio positivo o deje la celda vacía",IF(AND(F264&lt;&gt;"",NOT(ISNUMBER(F264))),"El P&amp;L bruto debe ser numérico o estar vacío",IF(AND(ISNUMBER(F264),OR(ABS(F264)&gt;1000000000,ROUND(F264,2)&lt;&gt;F264)),"Importes: hasta 2 decimales; valor absoluto de entrada ≤ 1.000.000.000.",""))))))))))))))))</x:f>
      </x:c>
      <x:c r="I264" s="29" t="str">
        <x:f>IF(ISNUMBER(D264),ROUND(D264,8),"")</x:f>
      </x:c>
      <x:c r="J264" s="29" t="n">
        <x:f>IF(ISNUMBER(F264),1,0)</x:f>
        <x:v>0</x:v>
      </x:c>
      <x:c r="K264" s="29" t="n">
        <x:f>IF(COUNTA(A264:F264)=0,0,1)</x:f>
        <x:v>0</x:v>
      </x:c>
    </x:row>
    <x:row r="265" ht="36" customHeight="1">
      <x:c r="A265" s="34"/>
      <x:c r="B265" s="34"/>
      <x:c r="C265" s="35"/>
      <x:c r="D265" s="36"/>
      <x:c r="E265" s="36"/>
      <x:c r="F265" s="37"/>
      <x:c r="G265" s="38" t="n">
        <x:f>IF(K265=0,0,IF(H265="",1,-1))</x:f>
        <x:v>0</x:v>
      </x:c>
      <x:c r="H265" s="33" t="str">
        <x:f>IF(K265=0,"",IF(A265="","Introduzca el ID de salida",IF(IF(IFERROR(OR(CODE(UPPER(LEFT(A265,1)))&lt;65,CODE(UPPER(LEFT(A265,1)))&gt;90),TRUE),TRUE,OR(NOT(ISTEXT(A265)),LEN(A265)&gt;64,LEN(A265)&lt;&gt;LEN(SUBSTITUTE(A265,"*","")),LEN(A265)&lt;&gt;LEN(SUBSTITUTE(A265,"?","")),LEN(A265)&lt;&gt;LEN(SUBSTITUTE(A265,"~","")),LEN(A265)&lt;&gt;LEN(SUBSTITUTE(A265,"=","")),LEN(A265)&lt;&gt;LEN(SUBSTITUTE(A265,"&lt;","")),LEN(A265)&lt;&gt;LEN(SUBSTITUTE(A265,"&gt;","")))),"ID: texto que empiece por A–Z, hasta 64 caracteres; sin *, ?, ~, =, &lt; ni &gt;. Ejemplo: T-001.",IF(COUNTIFS('Exits'!$A$9:$A$608,A265)&lt;&gt;1,"ID de salida duplicado",IF(B265="","Introduzca el ID de la operación principal",IF(IF(IFERROR(OR(CODE(UPPER(LEFT(B265,1)))&lt;65,CODE(UPPER(LEFT(B265,1)))&gt;90),TRUE),TRUE,OR(NOT(ISTEXT(B265)),LEN(B265)&gt;64,LEN(B265)&lt;&gt;LEN(SUBSTITUTE(B265,"*","")),LEN(B265)&lt;&gt;LEN(SUBSTITUTE(B265,"?","")),LEN(B265)&lt;&gt;LEN(SUBSTITUTE(B265,"~","")),LEN(B265)&lt;&gt;LEN(SUBSTITUTE(B265,"=","")),LEN(B265)&lt;&gt;LEN(SUBSTITUTE(B265,"&lt;","")),LEN(B265)&lt;&gt;LEN(SUBSTITUTE(B265,"&gt;","")))),"ID: texto que empiece por A–Z, hasta 64 caracteres; sin *, ?, ~, =, &lt; ni &gt;. Ejemplo: T-001.",IF(COUNTIFS('Trades'!$A$9:$A$208,B265)&lt;&gt;1,"El ID debe corresponder a una sola fila de Trades",IF(NOT(ISNUMBER(C265)),"Introduzca una fecha y hora de cierre válidas",IF(OR(C265&lt;1,C265&gt;2958465),"Introduzca una fecha y hora de cierre válidas",IF(NOT(ISNUMBER(D265)),"Indique una cantidad cerrada positiva",IF(OR(D265&lt;=0,D265&gt;1000000,ROUND(D265,8)&lt;&gt;D265),"Indique una cantidad cerrada positiva",IF(NOT(ISNUMBER(INDEX('Trades'!$D$9:$D$208,MATCH(B265,'Trades'!$A$9:$A$208,0)))),"Introduzca una fecha y hora de apertura válidas",IF(C265&lt;INDEX('Trades'!$D$9:$D$208,MATCH(B265,'Trades'!$A$9:$A$208,0)),"El cierre precede a la apertura",IF(AND(E265&lt;&gt;"",OR(NOT(ISNUMBER(E265)),E265&lt;=0)),"Indique un precio positivo o deje la celda vacía",IF(AND(F265&lt;&gt;"",NOT(ISNUMBER(F265))),"El P&amp;L bruto debe ser numérico o estar vacío",IF(AND(ISNUMBER(F265),OR(ABS(F265)&gt;1000000000,ROUND(F265,2)&lt;&gt;F265)),"Importes: hasta 2 decimales; valor absoluto de entrada ≤ 1.000.000.000.",""))))))))))))))))</x:f>
      </x:c>
      <x:c r="I265" s="29" t="str">
        <x:f>IF(ISNUMBER(D265),ROUND(D265,8),"")</x:f>
      </x:c>
      <x:c r="J265" s="29" t="n">
        <x:f>IF(ISNUMBER(F265),1,0)</x:f>
        <x:v>0</x:v>
      </x:c>
      <x:c r="K265" s="29" t="n">
        <x:f>IF(COUNTA(A265:F265)=0,0,1)</x:f>
        <x:v>0</x:v>
      </x:c>
    </x:row>
    <x:row r="266" ht="36" customHeight="1">
      <x:c r="A266" s="34"/>
      <x:c r="B266" s="34"/>
      <x:c r="C266" s="35"/>
      <x:c r="D266" s="36"/>
      <x:c r="E266" s="36"/>
      <x:c r="F266" s="37"/>
      <x:c r="G266" s="38" t="n">
        <x:f>IF(K266=0,0,IF(H266="",1,-1))</x:f>
        <x:v>0</x:v>
      </x:c>
      <x:c r="H266" s="33" t="str">
        <x:f>IF(K266=0,"",IF(A266="","Introduzca el ID de salida",IF(IF(IFERROR(OR(CODE(UPPER(LEFT(A266,1)))&lt;65,CODE(UPPER(LEFT(A266,1)))&gt;90),TRUE),TRUE,OR(NOT(ISTEXT(A266)),LEN(A266)&gt;64,LEN(A266)&lt;&gt;LEN(SUBSTITUTE(A266,"*","")),LEN(A266)&lt;&gt;LEN(SUBSTITUTE(A266,"?","")),LEN(A266)&lt;&gt;LEN(SUBSTITUTE(A266,"~","")),LEN(A266)&lt;&gt;LEN(SUBSTITUTE(A266,"=","")),LEN(A266)&lt;&gt;LEN(SUBSTITUTE(A266,"&lt;","")),LEN(A266)&lt;&gt;LEN(SUBSTITUTE(A266,"&gt;","")))),"ID: texto que empiece por A–Z, hasta 64 caracteres; sin *, ?, ~, =, &lt; ni &gt;. Ejemplo: T-001.",IF(COUNTIFS('Exits'!$A$9:$A$608,A266)&lt;&gt;1,"ID de salida duplicado",IF(B266="","Introduzca el ID de la operación principal",IF(IF(IFERROR(OR(CODE(UPPER(LEFT(B266,1)))&lt;65,CODE(UPPER(LEFT(B266,1)))&gt;90),TRUE),TRUE,OR(NOT(ISTEXT(B266)),LEN(B266)&gt;64,LEN(B266)&lt;&gt;LEN(SUBSTITUTE(B266,"*","")),LEN(B266)&lt;&gt;LEN(SUBSTITUTE(B266,"?","")),LEN(B266)&lt;&gt;LEN(SUBSTITUTE(B266,"~","")),LEN(B266)&lt;&gt;LEN(SUBSTITUTE(B266,"=","")),LEN(B266)&lt;&gt;LEN(SUBSTITUTE(B266,"&lt;","")),LEN(B266)&lt;&gt;LEN(SUBSTITUTE(B266,"&gt;","")))),"ID: texto que empiece por A–Z, hasta 64 caracteres; sin *, ?, ~, =, &lt; ni &gt;. Ejemplo: T-001.",IF(COUNTIFS('Trades'!$A$9:$A$208,B266)&lt;&gt;1,"El ID debe corresponder a una sola fila de Trades",IF(NOT(ISNUMBER(C266)),"Introduzca una fecha y hora de cierre válidas",IF(OR(C266&lt;1,C266&gt;2958465),"Introduzca una fecha y hora de cierre válidas",IF(NOT(ISNUMBER(D266)),"Indique una cantidad cerrada positiva",IF(OR(D266&lt;=0,D266&gt;1000000,ROUND(D266,8)&lt;&gt;D266),"Indique una cantidad cerrada positiva",IF(NOT(ISNUMBER(INDEX('Trades'!$D$9:$D$208,MATCH(B266,'Trades'!$A$9:$A$208,0)))),"Introduzca una fecha y hora de apertura válidas",IF(C266&lt;INDEX('Trades'!$D$9:$D$208,MATCH(B266,'Trades'!$A$9:$A$208,0)),"El cierre precede a la apertura",IF(AND(E266&lt;&gt;"",OR(NOT(ISNUMBER(E266)),E266&lt;=0)),"Indique un precio positivo o deje la celda vacía",IF(AND(F266&lt;&gt;"",NOT(ISNUMBER(F266))),"El P&amp;L bruto debe ser numérico o estar vacío",IF(AND(ISNUMBER(F266),OR(ABS(F266)&gt;1000000000,ROUND(F266,2)&lt;&gt;F266)),"Importes: hasta 2 decimales; valor absoluto de entrada ≤ 1.000.000.000.",""))))))))))))))))</x:f>
      </x:c>
      <x:c r="I266" s="29" t="str">
        <x:f>IF(ISNUMBER(D266),ROUND(D266,8),"")</x:f>
      </x:c>
      <x:c r="J266" s="29" t="n">
        <x:f>IF(ISNUMBER(F266),1,0)</x:f>
        <x:v>0</x:v>
      </x:c>
      <x:c r="K266" s="29" t="n">
        <x:f>IF(COUNTA(A266:F266)=0,0,1)</x:f>
        <x:v>0</x:v>
      </x:c>
    </x:row>
    <x:row r="267" ht="36" customHeight="1">
      <x:c r="A267" s="34"/>
      <x:c r="B267" s="34"/>
      <x:c r="C267" s="35"/>
      <x:c r="D267" s="36"/>
      <x:c r="E267" s="36"/>
      <x:c r="F267" s="37"/>
      <x:c r="G267" s="38" t="n">
        <x:f>IF(K267=0,0,IF(H267="",1,-1))</x:f>
        <x:v>0</x:v>
      </x:c>
      <x:c r="H267" s="33" t="str">
        <x:f>IF(K267=0,"",IF(A267="","Introduzca el ID de salida",IF(IF(IFERROR(OR(CODE(UPPER(LEFT(A267,1)))&lt;65,CODE(UPPER(LEFT(A267,1)))&gt;90),TRUE),TRUE,OR(NOT(ISTEXT(A267)),LEN(A267)&gt;64,LEN(A267)&lt;&gt;LEN(SUBSTITUTE(A267,"*","")),LEN(A267)&lt;&gt;LEN(SUBSTITUTE(A267,"?","")),LEN(A267)&lt;&gt;LEN(SUBSTITUTE(A267,"~","")),LEN(A267)&lt;&gt;LEN(SUBSTITUTE(A267,"=","")),LEN(A267)&lt;&gt;LEN(SUBSTITUTE(A267,"&lt;","")),LEN(A267)&lt;&gt;LEN(SUBSTITUTE(A267,"&gt;","")))),"ID: texto que empiece por A–Z, hasta 64 caracteres; sin *, ?, ~, =, &lt; ni &gt;. Ejemplo: T-001.",IF(COUNTIFS('Exits'!$A$9:$A$608,A267)&lt;&gt;1,"ID de salida duplicado",IF(B267="","Introduzca el ID de la operación principal",IF(IF(IFERROR(OR(CODE(UPPER(LEFT(B267,1)))&lt;65,CODE(UPPER(LEFT(B267,1)))&gt;90),TRUE),TRUE,OR(NOT(ISTEXT(B267)),LEN(B267)&gt;64,LEN(B267)&lt;&gt;LEN(SUBSTITUTE(B267,"*","")),LEN(B267)&lt;&gt;LEN(SUBSTITUTE(B267,"?","")),LEN(B267)&lt;&gt;LEN(SUBSTITUTE(B267,"~","")),LEN(B267)&lt;&gt;LEN(SUBSTITUTE(B267,"=","")),LEN(B267)&lt;&gt;LEN(SUBSTITUTE(B267,"&lt;","")),LEN(B267)&lt;&gt;LEN(SUBSTITUTE(B267,"&gt;","")))),"ID: texto que empiece por A–Z, hasta 64 caracteres; sin *, ?, ~, =, &lt; ni &gt;. Ejemplo: T-001.",IF(COUNTIFS('Trades'!$A$9:$A$208,B267)&lt;&gt;1,"El ID debe corresponder a una sola fila de Trades",IF(NOT(ISNUMBER(C267)),"Introduzca una fecha y hora de cierre válidas",IF(OR(C267&lt;1,C267&gt;2958465),"Introduzca una fecha y hora de cierre válidas",IF(NOT(ISNUMBER(D267)),"Indique una cantidad cerrada positiva",IF(OR(D267&lt;=0,D267&gt;1000000,ROUND(D267,8)&lt;&gt;D267),"Indique una cantidad cerrada positiva",IF(NOT(ISNUMBER(INDEX('Trades'!$D$9:$D$208,MATCH(B267,'Trades'!$A$9:$A$208,0)))),"Introduzca una fecha y hora de apertura válidas",IF(C267&lt;INDEX('Trades'!$D$9:$D$208,MATCH(B267,'Trades'!$A$9:$A$208,0)),"El cierre precede a la apertura",IF(AND(E267&lt;&gt;"",OR(NOT(ISNUMBER(E267)),E267&lt;=0)),"Indique un precio positivo o deje la celda vacía",IF(AND(F267&lt;&gt;"",NOT(ISNUMBER(F267))),"El P&amp;L bruto debe ser numérico o estar vacío",IF(AND(ISNUMBER(F267),OR(ABS(F267)&gt;1000000000,ROUND(F267,2)&lt;&gt;F267)),"Importes: hasta 2 decimales; valor absoluto de entrada ≤ 1.000.000.000.",""))))))))))))))))</x:f>
      </x:c>
      <x:c r="I267" s="29" t="str">
        <x:f>IF(ISNUMBER(D267),ROUND(D267,8),"")</x:f>
      </x:c>
      <x:c r="J267" s="29" t="n">
        <x:f>IF(ISNUMBER(F267),1,0)</x:f>
        <x:v>0</x:v>
      </x:c>
      <x:c r="K267" s="29" t="n">
        <x:f>IF(COUNTA(A267:F267)=0,0,1)</x:f>
        <x:v>0</x:v>
      </x:c>
    </x:row>
    <x:row r="268" ht="36" customHeight="1">
      <x:c r="A268" s="34"/>
      <x:c r="B268" s="34"/>
      <x:c r="C268" s="35"/>
      <x:c r="D268" s="36"/>
      <x:c r="E268" s="36"/>
      <x:c r="F268" s="37"/>
      <x:c r="G268" s="38" t="n">
        <x:f>IF(K268=0,0,IF(H268="",1,-1))</x:f>
        <x:v>0</x:v>
      </x:c>
      <x:c r="H268" s="33" t="str">
        <x:f>IF(K268=0,"",IF(A268="","Introduzca el ID de salida",IF(IF(IFERROR(OR(CODE(UPPER(LEFT(A268,1)))&lt;65,CODE(UPPER(LEFT(A268,1)))&gt;90),TRUE),TRUE,OR(NOT(ISTEXT(A268)),LEN(A268)&gt;64,LEN(A268)&lt;&gt;LEN(SUBSTITUTE(A268,"*","")),LEN(A268)&lt;&gt;LEN(SUBSTITUTE(A268,"?","")),LEN(A268)&lt;&gt;LEN(SUBSTITUTE(A268,"~","")),LEN(A268)&lt;&gt;LEN(SUBSTITUTE(A268,"=","")),LEN(A268)&lt;&gt;LEN(SUBSTITUTE(A268,"&lt;","")),LEN(A268)&lt;&gt;LEN(SUBSTITUTE(A268,"&gt;","")))),"ID: texto que empiece por A–Z, hasta 64 caracteres; sin *, ?, ~, =, &lt; ni &gt;. Ejemplo: T-001.",IF(COUNTIFS('Exits'!$A$9:$A$608,A268)&lt;&gt;1,"ID de salida duplicado",IF(B268="","Introduzca el ID de la operación principal",IF(IF(IFERROR(OR(CODE(UPPER(LEFT(B268,1)))&lt;65,CODE(UPPER(LEFT(B268,1)))&gt;90),TRUE),TRUE,OR(NOT(ISTEXT(B268)),LEN(B268)&gt;64,LEN(B268)&lt;&gt;LEN(SUBSTITUTE(B268,"*","")),LEN(B268)&lt;&gt;LEN(SUBSTITUTE(B268,"?","")),LEN(B268)&lt;&gt;LEN(SUBSTITUTE(B268,"~","")),LEN(B268)&lt;&gt;LEN(SUBSTITUTE(B268,"=","")),LEN(B268)&lt;&gt;LEN(SUBSTITUTE(B268,"&lt;","")),LEN(B268)&lt;&gt;LEN(SUBSTITUTE(B268,"&gt;","")))),"ID: texto que empiece por A–Z, hasta 64 caracteres; sin *, ?, ~, =, &lt; ni &gt;. Ejemplo: T-001.",IF(COUNTIFS('Trades'!$A$9:$A$208,B268)&lt;&gt;1,"El ID debe corresponder a una sola fila de Trades",IF(NOT(ISNUMBER(C268)),"Introduzca una fecha y hora de cierre válidas",IF(OR(C268&lt;1,C268&gt;2958465),"Introduzca una fecha y hora de cierre válidas",IF(NOT(ISNUMBER(D268)),"Indique una cantidad cerrada positiva",IF(OR(D268&lt;=0,D268&gt;1000000,ROUND(D268,8)&lt;&gt;D268),"Indique una cantidad cerrada positiva",IF(NOT(ISNUMBER(INDEX('Trades'!$D$9:$D$208,MATCH(B268,'Trades'!$A$9:$A$208,0)))),"Introduzca una fecha y hora de apertura válidas",IF(C268&lt;INDEX('Trades'!$D$9:$D$208,MATCH(B268,'Trades'!$A$9:$A$208,0)),"El cierre precede a la apertura",IF(AND(E268&lt;&gt;"",OR(NOT(ISNUMBER(E268)),E268&lt;=0)),"Indique un precio positivo o deje la celda vacía",IF(AND(F268&lt;&gt;"",NOT(ISNUMBER(F268))),"El P&amp;L bruto debe ser numérico o estar vacío",IF(AND(ISNUMBER(F268),OR(ABS(F268)&gt;1000000000,ROUND(F268,2)&lt;&gt;F268)),"Importes: hasta 2 decimales; valor absoluto de entrada ≤ 1.000.000.000.",""))))))))))))))))</x:f>
      </x:c>
      <x:c r="I268" s="29" t="str">
        <x:f>IF(ISNUMBER(D268),ROUND(D268,8),"")</x:f>
      </x:c>
      <x:c r="J268" s="29" t="n">
        <x:f>IF(ISNUMBER(F268),1,0)</x:f>
        <x:v>0</x:v>
      </x:c>
      <x:c r="K268" s="29" t="n">
        <x:f>IF(COUNTA(A268:F268)=0,0,1)</x:f>
        <x:v>0</x:v>
      </x:c>
    </x:row>
    <x:row r="269" ht="36" customHeight="1">
      <x:c r="A269" s="34"/>
      <x:c r="B269" s="34"/>
      <x:c r="C269" s="35"/>
      <x:c r="D269" s="36"/>
      <x:c r="E269" s="36"/>
      <x:c r="F269" s="37"/>
      <x:c r="G269" s="38" t="n">
        <x:f>IF(K269=0,0,IF(H269="",1,-1))</x:f>
        <x:v>0</x:v>
      </x:c>
      <x:c r="H269" s="33" t="str">
        <x:f>IF(K269=0,"",IF(A269="","Introduzca el ID de salida",IF(IF(IFERROR(OR(CODE(UPPER(LEFT(A269,1)))&lt;65,CODE(UPPER(LEFT(A269,1)))&gt;90),TRUE),TRUE,OR(NOT(ISTEXT(A269)),LEN(A269)&gt;64,LEN(A269)&lt;&gt;LEN(SUBSTITUTE(A269,"*","")),LEN(A269)&lt;&gt;LEN(SUBSTITUTE(A269,"?","")),LEN(A269)&lt;&gt;LEN(SUBSTITUTE(A269,"~","")),LEN(A269)&lt;&gt;LEN(SUBSTITUTE(A269,"=","")),LEN(A269)&lt;&gt;LEN(SUBSTITUTE(A269,"&lt;","")),LEN(A269)&lt;&gt;LEN(SUBSTITUTE(A269,"&gt;","")))),"ID: texto que empiece por A–Z, hasta 64 caracteres; sin *, ?, ~, =, &lt; ni &gt;. Ejemplo: T-001.",IF(COUNTIFS('Exits'!$A$9:$A$608,A269)&lt;&gt;1,"ID de salida duplicado",IF(B269="","Introduzca el ID de la operación principal",IF(IF(IFERROR(OR(CODE(UPPER(LEFT(B269,1)))&lt;65,CODE(UPPER(LEFT(B269,1)))&gt;90),TRUE),TRUE,OR(NOT(ISTEXT(B269)),LEN(B269)&gt;64,LEN(B269)&lt;&gt;LEN(SUBSTITUTE(B269,"*","")),LEN(B269)&lt;&gt;LEN(SUBSTITUTE(B269,"?","")),LEN(B269)&lt;&gt;LEN(SUBSTITUTE(B269,"~","")),LEN(B269)&lt;&gt;LEN(SUBSTITUTE(B269,"=","")),LEN(B269)&lt;&gt;LEN(SUBSTITUTE(B269,"&lt;","")),LEN(B269)&lt;&gt;LEN(SUBSTITUTE(B269,"&gt;","")))),"ID: texto que empiece por A–Z, hasta 64 caracteres; sin *, ?, ~, =, &lt; ni &gt;. Ejemplo: T-001.",IF(COUNTIFS('Trades'!$A$9:$A$208,B269)&lt;&gt;1,"El ID debe corresponder a una sola fila de Trades",IF(NOT(ISNUMBER(C269)),"Introduzca una fecha y hora de cierre válidas",IF(OR(C269&lt;1,C269&gt;2958465),"Introduzca una fecha y hora de cierre válidas",IF(NOT(ISNUMBER(D269)),"Indique una cantidad cerrada positiva",IF(OR(D269&lt;=0,D269&gt;1000000,ROUND(D269,8)&lt;&gt;D269),"Indique una cantidad cerrada positiva",IF(NOT(ISNUMBER(INDEX('Trades'!$D$9:$D$208,MATCH(B269,'Trades'!$A$9:$A$208,0)))),"Introduzca una fecha y hora de apertura válidas",IF(C269&lt;INDEX('Trades'!$D$9:$D$208,MATCH(B269,'Trades'!$A$9:$A$208,0)),"El cierre precede a la apertura",IF(AND(E269&lt;&gt;"",OR(NOT(ISNUMBER(E269)),E269&lt;=0)),"Indique un precio positivo o deje la celda vacía",IF(AND(F269&lt;&gt;"",NOT(ISNUMBER(F269))),"El P&amp;L bruto debe ser numérico o estar vacío",IF(AND(ISNUMBER(F269),OR(ABS(F269)&gt;1000000000,ROUND(F269,2)&lt;&gt;F269)),"Importes: hasta 2 decimales; valor absoluto de entrada ≤ 1.000.000.000.",""))))))))))))))))</x:f>
      </x:c>
      <x:c r="I269" s="29" t="str">
        <x:f>IF(ISNUMBER(D269),ROUND(D269,8),"")</x:f>
      </x:c>
      <x:c r="J269" s="29" t="n">
        <x:f>IF(ISNUMBER(F269),1,0)</x:f>
        <x:v>0</x:v>
      </x:c>
      <x:c r="K269" s="29" t="n">
        <x:f>IF(COUNTA(A269:F269)=0,0,1)</x:f>
        <x:v>0</x:v>
      </x:c>
    </x:row>
    <x:row r="270" ht="36" customHeight="1">
      <x:c r="A270" s="34"/>
      <x:c r="B270" s="34"/>
      <x:c r="C270" s="35"/>
      <x:c r="D270" s="36"/>
      <x:c r="E270" s="36"/>
      <x:c r="F270" s="37"/>
      <x:c r="G270" s="38" t="n">
        <x:f>IF(K270=0,0,IF(H270="",1,-1))</x:f>
        <x:v>0</x:v>
      </x:c>
      <x:c r="H270" s="33" t="str">
        <x:f>IF(K270=0,"",IF(A270="","Introduzca el ID de salida",IF(IF(IFERROR(OR(CODE(UPPER(LEFT(A270,1)))&lt;65,CODE(UPPER(LEFT(A270,1)))&gt;90),TRUE),TRUE,OR(NOT(ISTEXT(A270)),LEN(A270)&gt;64,LEN(A270)&lt;&gt;LEN(SUBSTITUTE(A270,"*","")),LEN(A270)&lt;&gt;LEN(SUBSTITUTE(A270,"?","")),LEN(A270)&lt;&gt;LEN(SUBSTITUTE(A270,"~","")),LEN(A270)&lt;&gt;LEN(SUBSTITUTE(A270,"=","")),LEN(A270)&lt;&gt;LEN(SUBSTITUTE(A270,"&lt;","")),LEN(A270)&lt;&gt;LEN(SUBSTITUTE(A270,"&gt;","")))),"ID: texto que empiece por A–Z, hasta 64 caracteres; sin *, ?, ~, =, &lt; ni &gt;. Ejemplo: T-001.",IF(COUNTIFS('Exits'!$A$9:$A$608,A270)&lt;&gt;1,"ID de salida duplicado",IF(B270="","Introduzca el ID de la operación principal",IF(IF(IFERROR(OR(CODE(UPPER(LEFT(B270,1)))&lt;65,CODE(UPPER(LEFT(B270,1)))&gt;90),TRUE),TRUE,OR(NOT(ISTEXT(B270)),LEN(B270)&gt;64,LEN(B270)&lt;&gt;LEN(SUBSTITUTE(B270,"*","")),LEN(B270)&lt;&gt;LEN(SUBSTITUTE(B270,"?","")),LEN(B270)&lt;&gt;LEN(SUBSTITUTE(B270,"~","")),LEN(B270)&lt;&gt;LEN(SUBSTITUTE(B270,"=","")),LEN(B270)&lt;&gt;LEN(SUBSTITUTE(B270,"&lt;","")),LEN(B270)&lt;&gt;LEN(SUBSTITUTE(B270,"&gt;","")))),"ID: texto que empiece por A–Z, hasta 64 caracteres; sin *, ?, ~, =, &lt; ni &gt;. Ejemplo: T-001.",IF(COUNTIFS('Trades'!$A$9:$A$208,B270)&lt;&gt;1,"El ID debe corresponder a una sola fila de Trades",IF(NOT(ISNUMBER(C270)),"Introduzca una fecha y hora de cierre válidas",IF(OR(C270&lt;1,C270&gt;2958465),"Introduzca una fecha y hora de cierre válidas",IF(NOT(ISNUMBER(D270)),"Indique una cantidad cerrada positiva",IF(OR(D270&lt;=0,D270&gt;1000000,ROUND(D270,8)&lt;&gt;D270),"Indique una cantidad cerrada positiva",IF(NOT(ISNUMBER(INDEX('Trades'!$D$9:$D$208,MATCH(B270,'Trades'!$A$9:$A$208,0)))),"Introduzca una fecha y hora de apertura válidas",IF(C270&lt;INDEX('Trades'!$D$9:$D$208,MATCH(B270,'Trades'!$A$9:$A$208,0)),"El cierre precede a la apertura",IF(AND(E270&lt;&gt;"",OR(NOT(ISNUMBER(E270)),E270&lt;=0)),"Indique un precio positivo o deje la celda vacía",IF(AND(F270&lt;&gt;"",NOT(ISNUMBER(F270))),"El P&amp;L bruto debe ser numérico o estar vacío",IF(AND(ISNUMBER(F270),OR(ABS(F270)&gt;1000000000,ROUND(F270,2)&lt;&gt;F270)),"Importes: hasta 2 decimales; valor absoluto de entrada ≤ 1.000.000.000.",""))))))))))))))))</x:f>
      </x:c>
      <x:c r="I270" s="29" t="str">
        <x:f>IF(ISNUMBER(D270),ROUND(D270,8),"")</x:f>
      </x:c>
      <x:c r="J270" s="29" t="n">
        <x:f>IF(ISNUMBER(F270),1,0)</x:f>
        <x:v>0</x:v>
      </x:c>
      <x:c r="K270" s="29" t="n">
        <x:f>IF(COUNTA(A270:F270)=0,0,1)</x:f>
        <x:v>0</x:v>
      </x:c>
    </x:row>
    <x:row r="271" ht="36" customHeight="1">
      <x:c r="A271" s="34"/>
      <x:c r="B271" s="34"/>
      <x:c r="C271" s="35"/>
      <x:c r="D271" s="36"/>
      <x:c r="E271" s="36"/>
      <x:c r="F271" s="37"/>
      <x:c r="G271" s="38" t="n">
        <x:f>IF(K271=0,0,IF(H271="",1,-1))</x:f>
        <x:v>0</x:v>
      </x:c>
      <x:c r="H271" s="33" t="str">
        <x:f>IF(K271=0,"",IF(A271="","Introduzca el ID de salida",IF(IF(IFERROR(OR(CODE(UPPER(LEFT(A271,1)))&lt;65,CODE(UPPER(LEFT(A271,1)))&gt;90),TRUE),TRUE,OR(NOT(ISTEXT(A271)),LEN(A271)&gt;64,LEN(A271)&lt;&gt;LEN(SUBSTITUTE(A271,"*","")),LEN(A271)&lt;&gt;LEN(SUBSTITUTE(A271,"?","")),LEN(A271)&lt;&gt;LEN(SUBSTITUTE(A271,"~","")),LEN(A271)&lt;&gt;LEN(SUBSTITUTE(A271,"=","")),LEN(A271)&lt;&gt;LEN(SUBSTITUTE(A271,"&lt;","")),LEN(A271)&lt;&gt;LEN(SUBSTITUTE(A271,"&gt;","")))),"ID: texto que empiece por A–Z, hasta 64 caracteres; sin *, ?, ~, =, &lt; ni &gt;. Ejemplo: T-001.",IF(COUNTIFS('Exits'!$A$9:$A$608,A271)&lt;&gt;1,"ID de salida duplicado",IF(B271="","Introduzca el ID de la operación principal",IF(IF(IFERROR(OR(CODE(UPPER(LEFT(B271,1)))&lt;65,CODE(UPPER(LEFT(B271,1)))&gt;90),TRUE),TRUE,OR(NOT(ISTEXT(B271)),LEN(B271)&gt;64,LEN(B271)&lt;&gt;LEN(SUBSTITUTE(B271,"*","")),LEN(B271)&lt;&gt;LEN(SUBSTITUTE(B271,"?","")),LEN(B271)&lt;&gt;LEN(SUBSTITUTE(B271,"~","")),LEN(B271)&lt;&gt;LEN(SUBSTITUTE(B271,"=","")),LEN(B271)&lt;&gt;LEN(SUBSTITUTE(B271,"&lt;","")),LEN(B271)&lt;&gt;LEN(SUBSTITUTE(B271,"&gt;","")))),"ID: texto que empiece por A–Z, hasta 64 caracteres; sin *, ?, ~, =, &lt; ni &gt;. Ejemplo: T-001.",IF(COUNTIFS('Trades'!$A$9:$A$208,B271)&lt;&gt;1,"El ID debe corresponder a una sola fila de Trades",IF(NOT(ISNUMBER(C271)),"Introduzca una fecha y hora de cierre válidas",IF(OR(C271&lt;1,C271&gt;2958465),"Introduzca una fecha y hora de cierre válidas",IF(NOT(ISNUMBER(D271)),"Indique una cantidad cerrada positiva",IF(OR(D271&lt;=0,D271&gt;1000000,ROUND(D271,8)&lt;&gt;D271),"Indique una cantidad cerrada positiva",IF(NOT(ISNUMBER(INDEX('Trades'!$D$9:$D$208,MATCH(B271,'Trades'!$A$9:$A$208,0)))),"Introduzca una fecha y hora de apertura válidas",IF(C271&lt;INDEX('Trades'!$D$9:$D$208,MATCH(B271,'Trades'!$A$9:$A$208,0)),"El cierre precede a la apertura",IF(AND(E271&lt;&gt;"",OR(NOT(ISNUMBER(E271)),E271&lt;=0)),"Indique un precio positivo o deje la celda vacía",IF(AND(F271&lt;&gt;"",NOT(ISNUMBER(F271))),"El P&amp;L bruto debe ser numérico o estar vacío",IF(AND(ISNUMBER(F271),OR(ABS(F271)&gt;1000000000,ROUND(F271,2)&lt;&gt;F271)),"Importes: hasta 2 decimales; valor absoluto de entrada ≤ 1.000.000.000.",""))))))))))))))))</x:f>
      </x:c>
      <x:c r="I271" s="29" t="str">
        <x:f>IF(ISNUMBER(D271),ROUND(D271,8),"")</x:f>
      </x:c>
      <x:c r="J271" s="29" t="n">
        <x:f>IF(ISNUMBER(F271),1,0)</x:f>
        <x:v>0</x:v>
      </x:c>
      <x:c r="K271" s="29" t="n">
        <x:f>IF(COUNTA(A271:F271)=0,0,1)</x:f>
        <x:v>0</x:v>
      </x:c>
    </x:row>
    <x:row r="272" ht="36" customHeight="1">
      <x:c r="A272" s="34"/>
      <x:c r="B272" s="34"/>
      <x:c r="C272" s="35"/>
      <x:c r="D272" s="36"/>
      <x:c r="E272" s="36"/>
      <x:c r="F272" s="37"/>
      <x:c r="G272" s="38" t="n">
        <x:f>IF(K272=0,0,IF(H272="",1,-1))</x:f>
        <x:v>0</x:v>
      </x:c>
      <x:c r="H272" s="33" t="str">
        <x:f>IF(K272=0,"",IF(A272="","Introduzca el ID de salida",IF(IF(IFERROR(OR(CODE(UPPER(LEFT(A272,1)))&lt;65,CODE(UPPER(LEFT(A272,1)))&gt;90),TRUE),TRUE,OR(NOT(ISTEXT(A272)),LEN(A272)&gt;64,LEN(A272)&lt;&gt;LEN(SUBSTITUTE(A272,"*","")),LEN(A272)&lt;&gt;LEN(SUBSTITUTE(A272,"?","")),LEN(A272)&lt;&gt;LEN(SUBSTITUTE(A272,"~","")),LEN(A272)&lt;&gt;LEN(SUBSTITUTE(A272,"=","")),LEN(A272)&lt;&gt;LEN(SUBSTITUTE(A272,"&lt;","")),LEN(A272)&lt;&gt;LEN(SUBSTITUTE(A272,"&gt;","")))),"ID: texto que empiece por A–Z, hasta 64 caracteres; sin *, ?, ~, =, &lt; ni &gt;. Ejemplo: T-001.",IF(COUNTIFS('Exits'!$A$9:$A$608,A272)&lt;&gt;1,"ID de salida duplicado",IF(B272="","Introduzca el ID de la operación principal",IF(IF(IFERROR(OR(CODE(UPPER(LEFT(B272,1)))&lt;65,CODE(UPPER(LEFT(B272,1)))&gt;90),TRUE),TRUE,OR(NOT(ISTEXT(B272)),LEN(B272)&gt;64,LEN(B272)&lt;&gt;LEN(SUBSTITUTE(B272,"*","")),LEN(B272)&lt;&gt;LEN(SUBSTITUTE(B272,"?","")),LEN(B272)&lt;&gt;LEN(SUBSTITUTE(B272,"~","")),LEN(B272)&lt;&gt;LEN(SUBSTITUTE(B272,"=","")),LEN(B272)&lt;&gt;LEN(SUBSTITUTE(B272,"&lt;","")),LEN(B272)&lt;&gt;LEN(SUBSTITUTE(B272,"&gt;","")))),"ID: texto que empiece por A–Z, hasta 64 caracteres; sin *, ?, ~, =, &lt; ni &gt;. Ejemplo: T-001.",IF(COUNTIFS('Trades'!$A$9:$A$208,B272)&lt;&gt;1,"El ID debe corresponder a una sola fila de Trades",IF(NOT(ISNUMBER(C272)),"Introduzca una fecha y hora de cierre válidas",IF(OR(C272&lt;1,C272&gt;2958465),"Introduzca una fecha y hora de cierre válidas",IF(NOT(ISNUMBER(D272)),"Indique una cantidad cerrada positiva",IF(OR(D272&lt;=0,D272&gt;1000000,ROUND(D272,8)&lt;&gt;D272),"Indique una cantidad cerrada positiva",IF(NOT(ISNUMBER(INDEX('Trades'!$D$9:$D$208,MATCH(B272,'Trades'!$A$9:$A$208,0)))),"Introduzca una fecha y hora de apertura válidas",IF(C272&lt;INDEX('Trades'!$D$9:$D$208,MATCH(B272,'Trades'!$A$9:$A$208,0)),"El cierre precede a la apertura",IF(AND(E272&lt;&gt;"",OR(NOT(ISNUMBER(E272)),E272&lt;=0)),"Indique un precio positivo o deje la celda vacía",IF(AND(F272&lt;&gt;"",NOT(ISNUMBER(F272))),"El P&amp;L bruto debe ser numérico o estar vacío",IF(AND(ISNUMBER(F272),OR(ABS(F272)&gt;1000000000,ROUND(F272,2)&lt;&gt;F272)),"Importes: hasta 2 decimales; valor absoluto de entrada ≤ 1.000.000.000.",""))))))))))))))))</x:f>
      </x:c>
      <x:c r="I272" s="29" t="str">
        <x:f>IF(ISNUMBER(D272),ROUND(D272,8),"")</x:f>
      </x:c>
      <x:c r="J272" s="29" t="n">
        <x:f>IF(ISNUMBER(F272),1,0)</x:f>
        <x:v>0</x:v>
      </x:c>
      <x:c r="K272" s="29" t="n">
        <x:f>IF(COUNTA(A272:F272)=0,0,1)</x:f>
        <x:v>0</x:v>
      </x:c>
    </x:row>
    <x:row r="273" ht="36" customHeight="1">
      <x:c r="A273" s="34"/>
      <x:c r="B273" s="34"/>
      <x:c r="C273" s="35"/>
      <x:c r="D273" s="36"/>
      <x:c r="E273" s="36"/>
      <x:c r="F273" s="37"/>
      <x:c r="G273" s="38" t="n">
        <x:f>IF(K273=0,0,IF(H273="",1,-1))</x:f>
        <x:v>0</x:v>
      </x:c>
      <x:c r="H273" s="33" t="str">
        <x:f>IF(K273=0,"",IF(A273="","Introduzca el ID de salida",IF(IF(IFERROR(OR(CODE(UPPER(LEFT(A273,1)))&lt;65,CODE(UPPER(LEFT(A273,1)))&gt;90),TRUE),TRUE,OR(NOT(ISTEXT(A273)),LEN(A273)&gt;64,LEN(A273)&lt;&gt;LEN(SUBSTITUTE(A273,"*","")),LEN(A273)&lt;&gt;LEN(SUBSTITUTE(A273,"?","")),LEN(A273)&lt;&gt;LEN(SUBSTITUTE(A273,"~","")),LEN(A273)&lt;&gt;LEN(SUBSTITUTE(A273,"=","")),LEN(A273)&lt;&gt;LEN(SUBSTITUTE(A273,"&lt;","")),LEN(A273)&lt;&gt;LEN(SUBSTITUTE(A273,"&gt;","")))),"ID: texto que empiece por A–Z, hasta 64 caracteres; sin *, ?, ~, =, &lt; ni &gt;. Ejemplo: T-001.",IF(COUNTIFS('Exits'!$A$9:$A$608,A273)&lt;&gt;1,"ID de salida duplicado",IF(B273="","Introduzca el ID de la operación principal",IF(IF(IFERROR(OR(CODE(UPPER(LEFT(B273,1)))&lt;65,CODE(UPPER(LEFT(B273,1)))&gt;90),TRUE),TRUE,OR(NOT(ISTEXT(B273)),LEN(B273)&gt;64,LEN(B273)&lt;&gt;LEN(SUBSTITUTE(B273,"*","")),LEN(B273)&lt;&gt;LEN(SUBSTITUTE(B273,"?","")),LEN(B273)&lt;&gt;LEN(SUBSTITUTE(B273,"~","")),LEN(B273)&lt;&gt;LEN(SUBSTITUTE(B273,"=","")),LEN(B273)&lt;&gt;LEN(SUBSTITUTE(B273,"&lt;","")),LEN(B273)&lt;&gt;LEN(SUBSTITUTE(B273,"&gt;","")))),"ID: texto que empiece por A–Z, hasta 64 caracteres; sin *, ?, ~, =, &lt; ni &gt;. Ejemplo: T-001.",IF(COUNTIFS('Trades'!$A$9:$A$208,B273)&lt;&gt;1,"El ID debe corresponder a una sola fila de Trades",IF(NOT(ISNUMBER(C273)),"Introduzca una fecha y hora de cierre válidas",IF(OR(C273&lt;1,C273&gt;2958465),"Introduzca una fecha y hora de cierre válidas",IF(NOT(ISNUMBER(D273)),"Indique una cantidad cerrada positiva",IF(OR(D273&lt;=0,D273&gt;1000000,ROUND(D273,8)&lt;&gt;D273),"Indique una cantidad cerrada positiva",IF(NOT(ISNUMBER(INDEX('Trades'!$D$9:$D$208,MATCH(B273,'Trades'!$A$9:$A$208,0)))),"Introduzca una fecha y hora de apertura válidas",IF(C273&lt;INDEX('Trades'!$D$9:$D$208,MATCH(B273,'Trades'!$A$9:$A$208,0)),"El cierre precede a la apertura",IF(AND(E273&lt;&gt;"",OR(NOT(ISNUMBER(E273)),E273&lt;=0)),"Indique un precio positivo o deje la celda vacía",IF(AND(F273&lt;&gt;"",NOT(ISNUMBER(F273))),"El P&amp;L bruto debe ser numérico o estar vacío",IF(AND(ISNUMBER(F273),OR(ABS(F273)&gt;1000000000,ROUND(F273,2)&lt;&gt;F273)),"Importes: hasta 2 decimales; valor absoluto de entrada ≤ 1.000.000.000.",""))))))))))))))))</x:f>
      </x:c>
      <x:c r="I273" s="29" t="str">
        <x:f>IF(ISNUMBER(D273),ROUND(D273,8),"")</x:f>
      </x:c>
      <x:c r="J273" s="29" t="n">
        <x:f>IF(ISNUMBER(F273),1,0)</x:f>
        <x:v>0</x:v>
      </x:c>
      <x:c r="K273" s="29" t="n">
        <x:f>IF(COUNTA(A273:F273)=0,0,1)</x:f>
        <x:v>0</x:v>
      </x:c>
    </x:row>
    <x:row r="274" ht="36" customHeight="1">
      <x:c r="A274" s="34"/>
      <x:c r="B274" s="34"/>
      <x:c r="C274" s="35"/>
      <x:c r="D274" s="36"/>
      <x:c r="E274" s="36"/>
      <x:c r="F274" s="37"/>
      <x:c r="G274" s="38" t="n">
        <x:f>IF(K274=0,0,IF(H274="",1,-1))</x:f>
        <x:v>0</x:v>
      </x:c>
      <x:c r="H274" s="33" t="str">
        <x:f>IF(K274=0,"",IF(A274="","Introduzca el ID de salida",IF(IF(IFERROR(OR(CODE(UPPER(LEFT(A274,1)))&lt;65,CODE(UPPER(LEFT(A274,1)))&gt;90),TRUE),TRUE,OR(NOT(ISTEXT(A274)),LEN(A274)&gt;64,LEN(A274)&lt;&gt;LEN(SUBSTITUTE(A274,"*","")),LEN(A274)&lt;&gt;LEN(SUBSTITUTE(A274,"?","")),LEN(A274)&lt;&gt;LEN(SUBSTITUTE(A274,"~","")),LEN(A274)&lt;&gt;LEN(SUBSTITUTE(A274,"=","")),LEN(A274)&lt;&gt;LEN(SUBSTITUTE(A274,"&lt;","")),LEN(A274)&lt;&gt;LEN(SUBSTITUTE(A274,"&gt;","")))),"ID: texto que empiece por A–Z, hasta 64 caracteres; sin *, ?, ~, =, &lt; ni &gt;. Ejemplo: T-001.",IF(COUNTIFS('Exits'!$A$9:$A$608,A274)&lt;&gt;1,"ID de salida duplicado",IF(B274="","Introduzca el ID de la operación principal",IF(IF(IFERROR(OR(CODE(UPPER(LEFT(B274,1)))&lt;65,CODE(UPPER(LEFT(B274,1)))&gt;90),TRUE),TRUE,OR(NOT(ISTEXT(B274)),LEN(B274)&gt;64,LEN(B274)&lt;&gt;LEN(SUBSTITUTE(B274,"*","")),LEN(B274)&lt;&gt;LEN(SUBSTITUTE(B274,"?","")),LEN(B274)&lt;&gt;LEN(SUBSTITUTE(B274,"~","")),LEN(B274)&lt;&gt;LEN(SUBSTITUTE(B274,"=","")),LEN(B274)&lt;&gt;LEN(SUBSTITUTE(B274,"&lt;","")),LEN(B274)&lt;&gt;LEN(SUBSTITUTE(B274,"&gt;","")))),"ID: texto que empiece por A–Z, hasta 64 caracteres; sin *, ?, ~, =, &lt; ni &gt;. Ejemplo: T-001.",IF(COUNTIFS('Trades'!$A$9:$A$208,B274)&lt;&gt;1,"El ID debe corresponder a una sola fila de Trades",IF(NOT(ISNUMBER(C274)),"Introduzca una fecha y hora de cierre válidas",IF(OR(C274&lt;1,C274&gt;2958465),"Introduzca una fecha y hora de cierre válidas",IF(NOT(ISNUMBER(D274)),"Indique una cantidad cerrada positiva",IF(OR(D274&lt;=0,D274&gt;1000000,ROUND(D274,8)&lt;&gt;D274),"Indique una cantidad cerrada positiva",IF(NOT(ISNUMBER(INDEX('Trades'!$D$9:$D$208,MATCH(B274,'Trades'!$A$9:$A$208,0)))),"Introduzca una fecha y hora de apertura válidas",IF(C274&lt;INDEX('Trades'!$D$9:$D$208,MATCH(B274,'Trades'!$A$9:$A$208,0)),"El cierre precede a la apertura",IF(AND(E274&lt;&gt;"",OR(NOT(ISNUMBER(E274)),E274&lt;=0)),"Indique un precio positivo o deje la celda vacía",IF(AND(F274&lt;&gt;"",NOT(ISNUMBER(F274))),"El P&amp;L bruto debe ser numérico o estar vacío",IF(AND(ISNUMBER(F274),OR(ABS(F274)&gt;1000000000,ROUND(F274,2)&lt;&gt;F274)),"Importes: hasta 2 decimales; valor absoluto de entrada ≤ 1.000.000.000.",""))))))))))))))))</x:f>
      </x:c>
      <x:c r="I274" s="29" t="str">
        <x:f>IF(ISNUMBER(D274),ROUND(D274,8),"")</x:f>
      </x:c>
      <x:c r="J274" s="29" t="n">
        <x:f>IF(ISNUMBER(F274),1,0)</x:f>
        <x:v>0</x:v>
      </x:c>
      <x:c r="K274" s="29" t="n">
        <x:f>IF(COUNTA(A274:F274)=0,0,1)</x:f>
        <x:v>0</x:v>
      </x:c>
    </x:row>
    <x:row r="275" ht="36" customHeight="1">
      <x:c r="A275" s="34"/>
      <x:c r="B275" s="34"/>
      <x:c r="C275" s="35"/>
      <x:c r="D275" s="36"/>
      <x:c r="E275" s="36"/>
      <x:c r="F275" s="37"/>
      <x:c r="G275" s="38" t="n">
        <x:f>IF(K275=0,0,IF(H275="",1,-1))</x:f>
        <x:v>0</x:v>
      </x:c>
      <x:c r="H275" s="33" t="str">
        <x:f>IF(K275=0,"",IF(A275="","Introduzca el ID de salida",IF(IF(IFERROR(OR(CODE(UPPER(LEFT(A275,1)))&lt;65,CODE(UPPER(LEFT(A275,1)))&gt;90),TRUE),TRUE,OR(NOT(ISTEXT(A275)),LEN(A275)&gt;64,LEN(A275)&lt;&gt;LEN(SUBSTITUTE(A275,"*","")),LEN(A275)&lt;&gt;LEN(SUBSTITUTE(A275,"?","")),LEN(A275)&lt;&gt;LEN(SUBSTITUTE(A275,"~","")),LEN(A275)&lt;&gt;LEN(SUBSTITUTE(A275,"=","")),LEN(A275)&lt;&gt;LEN(SUBSTITUTE(A275,"&lt;","")),LEN(A275)&lt;&gt;LEN(SUBSTITUTE(A275,"&gt;","")))),"ID: texto que empiece por A–Z, hasta 64 caracteres; sin *, ?, ~, =, &lt; ni &gt;. Ejemplo: T-001.",IF(COUNTIFS('Exits'!$A$9:$A$608,A275)&lt;&gt;1,"ID de salida duplicado",IF(B275="","Introduzca el ID de la operación principal",IF(IF(IFERROR(OR(CODE(UPPER(LEFT(B275,1)))&lt;65,CODE(UPPER(LEFT(B275,1)))&gt;90),TRUE),TRUE,OR(NOT(ISTEXT(B275)),LEN(B275)&gt;64,LEN(B275)&lt;&gt;LEN(SUBSTITUTE(B275,"*","")),LEN(B275)&lt;&gt;LEN(SUBSTITUTE(B275,"?","")),LEN(B275)&lt;&gt;LEN(SUBSTITUTE(B275,"~","")),LEN(B275)&lt;&gt;LEN(SUBSTITUTE(B275,"=","")),LEN(B275)&lt;&gt;LEN(SUBSTITUTE(B275,"&lt;","")),LEN(B275)&lt;&gt;LEN(SUBSTITUTE(B275,"&gt;","")))),"ID: texto que empiece por A–Z, hasta 64 caracteres; sin *, ?, ~, =, &lt; ni &gt;. Ejemplo: T-001.",IF(COUNTIFS('Trades'!$A$9:$A$208,B275)&lt;&gt;1,"El ID debe corresponder a una sola fila de Trades",IF(NOT(ISNUMBER(C275)),"Introduzca una fecha y hora de cierre válidas",IF(OR(C275&lt;1,C275&gt;2958465),"Introduzca una fecha y hora de cierre válidas",IF(NOT(ISNUMBER(D275)),"Indique una cantidad cerrada positiva",IF(OR(D275&lt;=0,D275&gt;1000000,ROUND(D275,8)&lt;&gt;D275),"Indique una cantidad cerrada positiva",IF(NOT(ISNUMBER(INDEX('Trades'!$D$9:$D$208,MATCH(B275,'Trades'!$A$9:$A$208,0)))),"Introduzca una fecha y hora de apertura válidas",IF(C275&lt;INDEX('Trades'!$D$9:$D$208,MATCH(B275,'Trades'!$A$9:$A$208,0)),"El cierre precede a la apertura",IF(AND(E275&lt;&gt;"",OR(NOT(ISNUMBER(E275)),E275&lt;=0)),"Indique un precio positivo o deje la celda vacía",IF(AND(F275&lt;&gt;"",NOT(ISNUMBER(F275))),"El P&amp;L bruto debe ser numérico o estar vacío",IF(AND(ISNUMBER(F275),OR(ABS(F275)&gt;1000000000,ROUND(F275,2)&lt;&gt;F275)),"Importes: hasta 2 decimales; valor absoluto de entrada ≤ 1.000.000.000.",""))))))))))))))))</x:f>
      </x:c>
      <x:c r="I275" s="29" t="str">
        <x:f>IF(ISNUMBER(D275),ROUND(D275,8),"")</x:f>
      </x:c>
      <x:c r="J275" s="29" t="n">
        <x:f>IF(ISNUMBER(F275),1,0)</x:f>
        <x:v>0</x:v>
      </x:c>
      <x:c r="K275" s="29" t="n">
        <x:f>IF(COUNTA(A275:F275)=0,0,1)</x:f>
        <x:v>0</x:v>
      </x:c>
    </x:row>
    <x:row r="276" ht="36" customHeight="1">
      <x:c r="A276" s="34"/>
      <x:c r="B276" s="34"/>
      <x:c r="C276" s="35"/>
      <x:c r="D276" s="36"/>
      <x:c r="E276" s="36"/>
      <x:c r="F276" s="37"/>
      <x:c r="G276" s="38" t="n">
        <x:f>IF(K276=0,0,IF(H276="",1,-1))</x:f>
        <x:v>0</x:v>
      </x:c>
      <x:c r="H276" s="33" t="str">
        <x:f>IF(K276=0,"",IF(A276="","Introduzca el ID de salida",IF(IF(IFERROR(OR(CODE(UPPER(LEFT(A276,1)))&lt;65,CODE(UPPER(LEFT(A276,1)))&gt;90),TRUE),TRUE,OR(NOT(ISTEXT(A276)),LEN(A276)&gt;64,LEN(A276)&lt;&gt;LEN(SUBSTITUTE(A276,"*","")),LEN(A276)&lt;&gt;LEN(SUBSTITUTE(A276,"?","")),LEN(A276)&lt;&gt;LEN(SUBSTITUTE(A276,"~","")),LEN(A276)&lt;&gt;LEN(SUBSTITUTE(A276,"=","")),LEN(A276)&lt;&gt;LEN(SUBSTITUTE(A276,"&lt;","")),LEN(A276)&lt;&gt;LEN(SUBSTITUTE(A276,"&gt;","")))),"ID: texto que empiece por A–Z, hasta 64 caracteres; sin *, ?, ~, =, &lt; ni &gt;. Ejemplo: T-001.",IF(COUNTIFS('Exits'!$A$9:$A$608,A276)&lt;&gt;1,"ID de salida duplicado",IF(B276="","Introduzca el ID de la operación principal",IF(IF(IFERROR(OR(CODE(UPPER(LEFT(B276,1)))&lt;65,CODE(UPPER(LEFT(B276,1)))&gt;90),TRUE),TRUE,OR(NOT(ISTEXT(B276)),LEN(B276)&gt;64,LEN(B276)&lt;&gt;LEN(SUBSTITUTE(B276,"*","")),LEN(B276)&lt;&gt;LEN(SUBSTITUTE(B276,"?","")),LEN(B276)&lt;&gt;LEN(SUBSTITUTE(B276,"~","")),LEN(B276)&lt;&gt;LEN(SUBSTITUTE(B276,"=","")),LEN(B276)&lt;&gt;LEN(SUBSTITUTE(B276,"&lt;","")),LEN(B276)&lt;&gt;LEN(SUBSTITUTE(B276,"&gt;","")))),"ID: texto que empiece por A–Z, hasta 64 caracteres; sin *, ?, ~, =, &lt; ni &gt;. Ejemplo: T-001.",IF(COUNTIFS('Trades'!$A$9:$A$208,B276)&lt;&gt;1,"El ID debe corresponder a una sola fila de Trades",IF(NOT(ISNUMBER(C276)),"Introduzca una fecha y hora de cierre válidas",IF(OR(C276&lt;1,C276&gt;2958465),"Introduzca una fecha y hora de cierre válidas",IF(NOT(ISNUMBER(D276)),"Indique una cantidad cerrada positiva",IF(OR(D276&lt;=0,D276&gt;1000000,ROUND(D276,8)&lt;&gt;D276),"Indique una cantidad cerrada positiva",IF(NOT(ISNUMBER(INDEX('Trades'!$D$9:$D$208,MATCH(B276,'Trades'!$A$9:$A$208,0)))),"Introduzca una fecha y hora de apertura válidas",IF(C276&lt;INDEX('Trades'!$D$9:$D$208,MATCH(B276,'Trades'!$A$9:$A$208,0)),"El cierre precede a la apertura",IF(AND(E276&lt;&gt;"",OR(NOT(ISNUMBER(E276)),E276&lt;=0)),"Indique un precio positivo o deje la celda vacía",IF(AND(F276&lt;&gt;"",NOT(ISNUMBER(F276))),"El P&amp;L bruto debe ser numérico o estar vacío",IF(AND(ISNUMBER(F276),OR(ABS(F276)&gt;1000000000,ROUND(F276,2)&lt;&gt;F276)),"Importes: hasta 2 decimales; valor absoluto de entrada ≤ 1.000.000.000.",""))))))))))))))))</x:f>
      </x:c>
      <x:c r="I276" s="29" t="str">
        <x:f>IF(ISNUMBER(D276),ROUND(D276,8),"")</x:f>
      </x:c>
      <x:c r="J276" s="29" t="n">
        <x:f>IF(ISNUMBER(F276),1,0)</x:f>
        <x:v>0</x:v>
      </x:c>
      <x:c r="K276" s="29" t="n">
        <x:f>IF(COUNTA(A276:F276)=0,0,1)</x:f>
        <x:v>0</x:v>
      </x:c>
    </x:row>
    <x:row r="277" ht="36" customHeight="1">
      <x:c r="A277" s="34"/>
      <x:c r="B277" s="34"/>
      <x:c r="C277" s="35"/>
      <x:c r="D277" s="36"/>
      <x:c r="E277" s="36"/>
      <x:c r="F277" s="37"/>
      <x:c r="G277" s="38" t="n">
        <x:f>IF(K277=0,0,IF(H277="",1,-1))</x:f>
        <x:v>0</x:v>
      </x:c>
      <x:c r="H277" s="33" t="str">
        <x:f>IF(K277=0,"",IF(A277="","Introduzca el ID de salida",IF(IF(IFERROR(OR(CODE(UPPER(LEFT(A277,1)))&lt;65,CODE(UPPER(LEFT(A277,1)))&gt;90),TRUE),TRUE,OR(NOT(ISTEXT(A277)),LEN(A277)&gt;64,LEN(A277)&lt;&gt;LEN(SUBSTITUTE(A277,"*","")),LEN(A277)&lt;&gt;LEN(SUBSTITUTE(A277,"?","")),LEN(A277)&lt;&gt;LEN(SUBSTITUTE(A277,"~","")),LEN(A277)&lt;&gt;LEN(SUBSTITUTE(A277,"=","")),LEN(A277)&lt;&gt;LEN(SUBSTITUTE(A277,"&lt;","")),LEN(A277)&lt;&gt;LEN(SUBSTITUTE(A277,"&gt;","")))),"ID: texto que empiece por A–Z, hasta 64 caracteres; sin *, ?, ~, =, &lt; ni &gt;. Ejemplo: T-001.",IF(COUNTIFS('Exits'!$A$9:$A$608,A277)&lt;&gt;1,"ID de salida duplicado",IF(B277="","Introduzca el ID de la operación principal",IF(IF(IFERROR(OR(CODE(UPPER(LEFT(B277,1)))&lt;65,CODE(UPPER(LEFT(B277,1)))&gt;90),TRUE),TRUE,OR(NOT(ISTEXT(B277)),LEN(B277)&gt;64,LEN(B277)&lt;&gt;LEN(SUBSTITUTE(B277,"*","")),LEN(B277)&lt;&gt;LEN(SUBSTITUTE(B277,"?","")),LEN(B277)&lt;&gt;LEN(SUBSTITUTE(B277,"~","")),LEN(B277)&lt;&gt;LEN(SUBSTITUTE(B277,"=","")),LEN(B277)&lt;&gt;LEN(SUBSTITUTE(B277,"&lt;","")),LEN(B277)&lt;&gt;LEN(SUBSTITUTE(B277,"&gt;","")))),"ID: texto que empiece por A–Z, hasta 64 caracteres; sin *, ?, ~, =, &lt; ni &gt;. Ejemplo: T-001.",IF(COUNTIFS('Trades'!$A$9:$A$208,B277)&lt;&gt;1,"El ID debe corresponder a una sola fila de Trades",IF(NOT(ISNUMBER(C277)),"Introduzca una fecha y hora de cierre válidas",IF(OR(C277&lt;1,C277&gt;2958465),"Introduzca una fecha y hora de cierre válidas",IF(NOT(ISNUMBER(D277)),"Indique una cantidad cerrada positiva",IF(OR(D277&lt;=0,D277&gt;1000000,ROUND(D277,8)&lt;&gt;D277),"Indique una cantidad cerrada positiva",IF(NOT(ISNUMBER(INDEX('Trades'!$D$9:$D$208,MATCH(B277,'Trades'!$A$9:$A$208,0)))),"Introduzca una fecha y hora de apertura válidas",IF(C277&lt;INDEX('Trades'!$D$9:$D$208,MATCH(B277,'Trades'!$A$9:$A$208,0)),"El cierre precede a la apertura",IF(AND(E277&lt;&gt;"",OR(NOT(ISNUMBER(E277)),E277&lt;=0)),"Indique un precio positivo o deje la celda vacía",IF(AND(F277&lt;&gt;"",NOT(ISNUMBER(F277))),"El P&amp;L bruto debe ser numérico o estar vacío",IF(AND(ISNUMBER(F277),OR(ABS(F277)&gt;1000000000,ROUND(F277,2)&lt;&gt;F277)),"Importes: hasta 2 decimales; valor absoluto de entrada ≤ 1.000.000.000.",""))))))))))))))))</x:f>
      </x:c>
      <x:c r="I277" s="29" t="str">
        <x:f>IF(ISNUMBER(D277),ROUND(D277,8),"")</x:f>
      </x:c>
      <x:c r="J277" s="29" t="n">
        <x:f>IF(ISNUMBER(F277),1,0)</x:f>
        <x:v>0</x:v>
      </x:c>
      <x:c r="K277" s="29" t="n">
        <x:f>IF(COUNTA(A277:F277)=0,0,1)</x:f>
        <x:v>0</x:v>
      </x:c>
    </x:row>
    <x:row r="278" ht="36" customHeight="1">
      <x:c r="A278" s="34"/>
      <x:c r="B278" s="34"/>
      <x:c r="C278" s="35"/>
      <x:c r="D278" s="36"/>
      <x:c r="E278" s="36"/>
      <x:c r="F278" s="37"/>
      <x:c r="G278" s="38" t="n">
        <x:f>IF(K278=0,0,IF(H278="",1,-1))</x:f>
        <x:v>0</x:v>
      </x:c>
      <x:c r="H278" s="33" t="str">
        <x:f>IF(K278=0,"",IF(A278="","Introduzca el ID de salida",IF(IF(IFERROR(OR(CODE(UPPER(LEFT(A278,1)))&lt;65,CODE(UPPER(LEFT(A278,1)))&gt;90),TRUE),TRUE,OR(NOT(ISTEXT(A278)),LEN(A278)&gt;64,LEN(A278)&lt;&gt;LEN(SUBSTITUTE(A278,"*","")),LEN(A278)&lt;&gt;LEN(SUBSTITUTE(A278,"?","")),LEN(A278)&lt;&gt;LEN(SUBSTITUTE(A278,"~","")),LEN(A278)&lt;&gt;LEN(SUBSTITUTE(A278,"=","")),LEN(A278)&lt;&gt;LEN(SUBSTITUTE(A278,"&lt;","")),LEN(A278)&lt;&gt;LEN(SUBSTITUTE(A278,"&gt;","")))),"ID: texto que empiece por A–Z, hasta 64 caracteres; sin *, ?, ~, =, &lt; ni &gt;. Ejemplo: T-001.",IF(COUNTIFS('Exits'!$A$9:$A$608,A278)&lt;&gt;1,"ID de salida duplicado",IF(B278="","Introduzca el ID de la operación principal",IF(IF(IFERROR(OR(CODE(UPPER(LEFT(B278,1)))&lt;65,CODE(UPPER(LEFT(B278,1)))&gt;90),TRUE),TRUE,OR(NOT(ISTEXT(B278)),LEN(B278)&gt;64,LEN(B278)&lt;&gt;LEN(SUBSTITUTE(B278,"*","")),LEN(B278)&lt;&gt;LEN(SUBSTITUTE(B278,"?","")),LEN(B278)&lt;&gt;LEN(SUBSTITUTE(B278,"~","")),LEN(B278)&lt;&gt;LEN(SUBSTITUTE(B278,"=","")),LEN(B278)&lt;&gt;LEN(SUBSTITUTE(B278,"&lt;","")),LEN(B278)&lt;&gt;LEN(SUBSTITUTE(B278,"&gt;","")))),"ID: texto que empiece por A–Z, hasta 64 caracteres; sin *, ?, ~, =, &lt; ni &gt;. Ejemplo: T-001.",IF(COUNTIFS('Trades'!$A$9:$A$208,B278)&lt;&gt;1,"El ID debe corresponder a una sola fila de Trades",IF(NOT(ISNUMBER(C278)),"Introduzca una fecha y hora de cierre válidas",IF(OR(C278&lt;1,C278&gt;2958465),"Introduzca una fecha y hora de cierre válidas",IF(NOT(ISNUMBER(D278)),"Indique una cantidad cerrada positiva",IF(OR(D278&lt;=0,D278&gt;1000000,ROUND(D278,8)&lt;&gt;D278),"Indique una cantidad cerrada positiva",IF(NOT(ISNUMBER(INDEX('Trades'!$D$9:$D$208,MATCH(B278,'Trades'!$A$9:$A$208,0)))),"Introduzca una fecha y hora de apertura válidas",IF(C278&lt;INDEX('Trades'!$D$9:$D$208,MATCH(B278,'Trades'!$A$9:$A$208,0)),"El cierre precede a la apertura",IF(AND(E278&lt;&gt;"",OR(NOT(ISNUMBER(E278)),E278&lt;=0)),"Indique un precio positivo o deje la celda vacía",IF(AND(F278&lt;&gt;"",NOT(ISNUMBER(F278))),"El P&amp;L bruto debe ser numérico o estar vacío",IF(AND(ISNUMBER(F278),OR(ABS(F278)&gt;1000000000,ROUND(F278,2)&lt;&gt;F278)),"Importes: hasta 2 decimales; valor absoluto de entrada ≤ 1.000.000.000.",""))))))))))))))))</x:f>
      </x:c>
      <x:c r="I278" s="29" t="str">
        <x:f>IF(ISNUMBER(D278),ROUND(D278,8),"")</x:f>
      </x:c>
      <x:c r="J278" s="29" t="n">
        <x:f>IF(ISNUMBER(F278),1,0)</x:f>
        <x:v>0</x:v>
      </x:c>
      <x:c r="K278" s="29" t="n">
        <x:f>IF(COUNTA(A278:F278)=0,0,1)</x:f>
        <x:v>0</x:v>
      </x:c>
    </x:row>
    <x:row r="279" ht="36" customHeight="1">
      <x:c r="A279" s="34"/>
      <x:c r="B279" s="34"/>
      <x:c r="C279" s="35"/>
      <x:c r="D279" s="36"/>
      <x:c r="E279" s="36"/>
      <x:c r="F279" s="37"/>
      <x:c r="G279" s="38" t="n">
        <x:f>IF(K279=0,0,IF(H279="",1,-1))</x:f>
        <x:v>0</x:v>
      </x:c>
      <x:c r="H279" s="33" t="str">
        <x:f>IF(K279=0,"",IF(A279="","Introduzca el ID de salida",IF(IF(IFERROR(OR(CODE(UPPER(LEFT(A279,1)))&lt;65,CODE(UPPER(LEFT(A279,1)))&gt;90),TRUE),TRUE,OR(NOT(ISTEXT(A279)),LEN(A279)&gt;64,LEN(A279)&lt;&gt;LEN(SUBSTITUTE(A279,"*","")),LEN(A279)&lt;&gt;LEN(SUBSTITUTE(A279,"?","")),LEN(A279)&lt;&gt;LEN(SUBSTITUTE(A279,"~","")),LEN(A279)&lt;&gt;LEN(SUBSTITUTE(A279,"=","")),LEN(A279)&lt;&gt;LEN(SUBSTITUTE(A279,"&lt;","")),LEN(A279)&lt;&gt;LEN(SUBSTITUTE(A279,"&gt;","")))),"ID: texto que empiece por A–Z, hasta 64 caracteres; sin *, ?, ~, =, &lt; ni &gt;. Ejemplo: T-001.",IF(COUNTIFS('Exits'!$A$9:$A$608,A279)&lt;&gt;1,"ID de salida duplicado",IF(B279="","Introduzca el ID de la operación principal",IF(IF(IFERROR(OR(CODE(UPPER(LEFT(B279,1)))&lt;65,CODE(UPPER(LEFT(B279,1)))&gt;90),TRUE),TRUE,OR(NOT(ISTEXT(B279)),LEN(B279)&gt;64,LEN(B279)&lt;&gt;LEN(SUBSTITUTE(B279,"*","")),LEN(B279)&lt;&gt;LEN(SUBSTITUTE(B279,"?","")),LEN(B279)&lt;&gt;LEN(SUBSTITUTE(B279,"~","")),LEN(B279)&lt;&gt;LEN(SUBSTITUTE(B279,"=","")),LEN(B279)&lt;&gt;LEN(SUBSTITUTE(B279,"&lt;","")),LEN(B279)&lt;&gt;LEN(SUBSTITUTE(B279,"&gt;","")))),"ID: texto que empiece por A–Z, hasta 64 caracteres; sin *, ?, ~, =, &lt; ni &gt;. Ejemplo: T-001.",IF(COUNTIFS('Trades'!$A$9:$A$208,B279)&lt;&gt;1,"El ID debe corresponder a una sola fila de Trades",IF(NOT(ISNUMBER(C279)),"Introduzca una fecha y hora de cierre válidas",IF(OR(C279&lt;1,C279&gt;2958465),"Introduzca una fecha y hora de cierre válidas",IF(NOT(ISNUMBER(D279)),"Indique una cantidad cerrada positiva",IF(OR(D279&lt;=0,D279&gt;1000000,ROUND(D279,8)&lt;&gt;D279),"Indique una cantidad cerrada positiva",IF(NOT(ISNUMBER(INDEX('Trades'!$D$9:$D$208,MATCH(B279,'Trades'!$A$9:$A$208,0)))),"Introduzca una fecha y hora de apertura válidas",IF(C279&lt;INDEX('Trades'!$D$9:$D$208,MATCH(B279,'Trades'!$A$9:$A$208,0)),"El cierre precede a la apertura",IF(AND(E279&lt;&gt;"",OR(NOT(ISNUMBER(E279)),E279&lt;=0)),"Indique un precio positivo o deje la celda vacía",IF(AND(F279&lt;&gt;"",NOT(ISNUMBER(F279))),"El P&amp;L bruto debe ser numérico o estar vacío",IF(AND(ISNUMBER(F279),OR(ABS(F279)&gt;1000000000,ROUND(F279,2)&lt;&gt;F279)),"Importes: hasta 2 decimales; valor absoluto de entrada ≤ 1.000.000.000.",""))))))))))))))))</x:f>
      </x:c>
      <x:c r="I279" s="29" t="str">
        <x:f>IF(ISNUMBER(D279),ROUND(D279,8),"")</x:f>
      </x:c>
      <x:c r="J279" s="29" t="n">
        <x:f>IF(ISNUMBER(F279),1,0)</x:f>
        <x:v>0</x:v>
      </x:c>
      <x:c r="K279" s="29" t="n">
        <x:f>IF(COUNTA(A279:F279)=0,0,1)</x:f>
        <x:v>0</x:v>
      </x:c>
    </x:row>
    <x:row r="280" ht="36" customHeight="1">
      <x:c r="A280" s="34"/>
      <x:c r="B280" s="34"/>
      <x:c r="C280" s="35"/>
      <x:c r="D280" s="36"/>
      <x:c r="E280" s="36"/>
      <x:c r="F280" s="37"/>
      <x:c r="G280" s="38" t="n">
        <x:f>IF(K280=0,0,IF(H280="",1,-1))</x:f>
        <x:v>0</x:v>
      </x:c>
      <x:c r="H280" s="33" t="str">
        <x:f>IF(K280=0,"",IF(A280="","Introduzca el ID de salida",IF(IF(IFERROR(OR(CODE(UPPER(LEFT(A280,1)))&lt;65,CODE(UPPER(LEFT(A280,1)))&gt;90),TRUE),TRUE,OR(NOT(ISTEXT(A280)),LEN(A280)&gt;64,LEN(A280)&lt;&gt;LEN(SUBSTITUTE(A280,"*","")),LEN(A280)&lt;&gt;LEN(SUBSTITUTE(A280,"?","")),LEN(A280)&lt;&gt;LEN(SUBSTITUTE(A280,"~","")),LEN(A280)&lt;&gt;LEN(SUBSTITUTE(A280,"=","")),LEN(A280)&lt;&gt;LEN(SUBSTITUTE(A280,"&lt;","")),LEN(A280)&lt;&gt;LEN(SUBSTITUTE(A280,"&gt;","")))),"ID: texto que empiece por A–Z, hasta 64 caracteres; sin *, ?, ~, =, &lt; ni &gt;. Ejemplo: T-001.",IF(COUNTIFS('Exits'!$A$9:$A$608,A280)&lt;&gt;1,"ID de salida duplicado",IF(B280="","Introduzca el ID de la operación principal",IF(IF(IFERROR(OR(CODE(UPPER(LEFT(B280,1)))&lt;65,CODE(UPPER(LEFT(B280,1)))&gt;90),TRUE),TRUE,OR(NOT(ISTEXT(B280)),LEN(B280)&gt;64,LEN(B280)&lt;&gt;LEN(SUBSTITUTE(B280,"*","")),LEN(B280)&lt;&gt;LEN(SUBSTITUTE(B280,"?","")),LEN(B280)&lt;&gt;LEN(SUBSTITUTE(B280,"~","")),LEN(B280)&lt;&gt;LEN(SUBSTITUTE(B280,"=","")),LEN(B280)&lt;&gt;LEN(SUBSTITUTE(B280,"&lt;","")),LEN(B280)&lt;&gt;LEN(SUBSTITUTE(B280,"&gt;","")))),"ID: texto que empiece por A–Z, hasta 64 caracteres; sin *, ?, ~, =, &lt; ni &gt;. Ejemplo: T-001.",IF(COUNTIFS('Trades'!$A$9:$A$208,B280)&lt;&gt;1,"El ID debe corresponder a una sola fila de Trades",IF(NOT(ISNUMBER(C280)),"Introduzca una fecha y hora de cierre válidas",IF(OR(C280&lt;1,C280&gt;2958465),"Introduzca una fecha y hora de cierre válidas",IF(NOT(ISNUMBER(D280)),"Indique una cantidad cerrada positiva",IF(OR(D280&lt;=0,D280&gt;1000000,ROUND(D280,8)&lt;&gt;D280),"Indique una cantidad cerrada positiva",IF(NOT(ISNUMBER(INDEX('Trades'!$D$9:$D$208,MATCH(B280,'Trades'!$A$9:$A$208,0)))),"Introduzca una fecha y hora de apertura válidas",IF(C280&lt;INDEX('Trades'!$D$9:$D$208,MATCH(B280,'Trades'!$A$9:$A$208,0)),"El cierre precede a la apertura",IF(AND(E280&lt;&gt;"",OR(NOT(ISNUMBER(E280)),E280&lt;=0)),"Indique un precio positivo o deje la celda vacía",IF(AND(F280&lt;&gt;"",NOT(ISNUMBER(F280))),"El P&amp;L bruto debe ser numérico o estar vacío",IF(AND(ISNUMBER(F280),OR(ABS(F280)&gt;1000000000,ROUND(F280,2)&lt;&gt;F280)),"Importes: hasta 2 decimales; valor absoluto de entrada ≤ 1.000.000.000.",""))))))))))))))))</x:f>
      </x:c>
      <x:c r="I280" s="29" t="str">
        <x:f>IF(ISNUMBER(D280),ROUND(D280,8),"")</x:f>
      </x:c>
      <x:c r="J280" s="29" t="n">
        <x:f>IF(ISNUMBER(F280),1,0)</x:f>
        <x:v>0</x:v>
      </x:c>
      <x:c r="K280" s="29" t="n">
        <x:f>IF(COUNTA(A280:F280)=0,0,1)</x:f>
        <x:v>0</x:v>
      </x:c>
    </x:row>
    <x:row r="281" ht="36" customHeight="1">
      <x:c r="A281" s="34"/>
      <x:c r="B281" s="34"/>
      <x:c r="C281" s="35"/>
      <x:c r="D281" s="36"/>
      <x:c r="E281" s="36"/>
      <x:c r="F281" s="37"/>
      <x:c r="G281" s="38" t="n">
        <x:f>IF(K281=0,0,IF(H281="",1,-1))</x:f>
        <x:v>0</x:v>
      </x:c>
      <x:c r="H281" s="33" t="str">
        <x:f>IF(K281=0,"",IF(A281="","Introduzca el ID de salida",IF(IF(IFERROR(OR(CODE(UPPER(LEFT(A281,1)))&lt;65,CODE(UPPER(LEFT(A281,1)))&gt;90),TRUE),TRUE,OR(NOT(ISTEXT(A281)),LEN(A281)&gt;64,LEN(A281)&lt;&gt;LEN(SUBSTITUTE(A281,"*","")),LEN(A281)&lt;&gt;LEN(SUBSTITUTE(A281,"?","")),LEN(A281)&lt;&gt;LEN(SUBSTITUTE(A281,"~","")),LEN(A281)&lt;&gt;LEN(SUBSTITUTE(A281,"=","")),LEN(A281)&lt;&gt;LEN(SUBSTITUTE(A281,"&lt;","")),LEN(A281)&lt;&gt;LEN(SUBSTITUTE(A281,"&gt;","")))),"ID: texto que empiece por A–Z, hasta 64 caracteres; sin *, ?, ~, =, &lt; ni &gt;. Ejemplo: T-001.",IF(COUNTIFS('Exits'!$A$9:$A$608,A281)&lt;&gt;1,"ID de salida duplicado",IF(B281="","Introduzca el ID de la operación principal",IF(IF(IFERROR(OR(CODE(UPPER(LEFT(B281,1)))&lt;65,CODE(UPPER(LEFT(B281,1)))&gt;90),TRUE),TRUE,OR(NOT(ISTEXT(B281)),LEN(B281)&gt;64,LEN(B281)&lt;&gt;LEN(SUBSTITUTE(B281,"*","")),LEN(B281)&lt;&gt;LEN(SUBSTITUTE(B281,"?","")),LEN(B281)&lt;&gt;LEN(SUBSTITUTE(B281,"~","")),LEN(B281)&lt;&gt;LEN(SUBSTITUTE(B281,"=","")),LEN(B281)&lt;&gt;LEN(SUBSTITUTE(B281,"&lt;","")),LEN(B281)&lt;&gt;LEN(SUBSTITUTE(B281,"&gt;","")))),"ID: texto que empiece por A–Z, hasta 64 caracteres; sin *, ?, ~, =, &lt; ni &gt;. Ejemplo: T-001.",IF(COUNTIFS('Trades'!$A$9:$A$208,B281)&lt;&gt;1,"El ID debe corresponder a una sola fila de Trades",IF(NOT(ISNUMBER(C281)),"Introduzca una fecha y hora de cierre válidas",IF(OR(C281&lt;1,C281&gt;2958465),"Introduzca una fecha y hora de cierre válidas",IF(NOT(ISNUMBER(D281)),"Indique una cantidad cerrada positiva",IF(OR(D281&lt;=0,D281&gt;1000000,ROUND(D281,8)&lt;&gt;D281),"Indique una cantidad cerrada positiva",IF(NOT(ISNUMBER(INDEX('Trades'!$D$9:$D$208,MATCH(B281,'Trades'!$A$9:$A$208,0)))),"Introduzca una fecha y hora de apertura válidas",IF(C281&lt;INDEX('Trades'!$D$9:$D$208,MATCH(B281,'Trades'!$A$9:$A$208,0)),"El cierre precede a la apertura",IF(AND(E281&lt;&gt;"",OR(NOT(ISNUMBER(E281)),E281&lt;=0)),"Indique un precio positivo o deje la celda vacía",IF(AND(F281&lt;&gt;"",NOT(ISNUMBER(F281))),"El P&amp;L bruto debe ser numérico o estar vacío",IF(AND(ISNUMBER(F281),OR(ABS(F281)&gt;1000000000,ROUND(F281,2)&lt;&gt;F281)),"Importes: hasta 2 decimales; valor absoluto de entrada ≤ 1.000.000.000.",""))))))))))))))))</x:f>
      </x:c>
      <x:c r="I281" s="29" t="str">
        <x:f>IF(ISNUMBER(D281),ROUND(D281,8),"")</x:f>
      </x:c>
      <x:c r="J281" s="29" t="n">
        <x:f>IF(ISNUMBER(F281),1,0)</x:f>
        <x:v>0</x:v>
      </x:c>
      <x:c r="K281" s="29" t="n">
        <x:f>IF(COUNTA(A281:F281)=0,0,1)</x:f>
        <x:v>0</x:v>
      </x:c>
    </x:row>
    <x:row r="282" ht="36" customHeight="1">
      <x:c r="A282" s="34"/>
      <x:c r="B282" s="34"/>
      <x:c r="C282" s="35"/>
      <x:c r="D282" s="36"/>
      <x:c r="E282" s="36"/>
      <x:c r="F282" s="37"/>
      <x:c r="G282" s="38" t="n">
        <x:f>IF(K282=0,0,IF(H282="",1,-1))</x:f>
        <x:v>0</x:v>
      </x:c>
      <x:c r="H282" s="33" t="str">
        <x:f>IF(K282=0,"",IF(A282="","Introduzca el ID de salida",IF(IF(IFERROR(OR(CODE(UPPER(LEFT(A282,1)))&lt;65,CODE(UPPER(LEFT(A282,1)))&gt;90),TRUE),TRUE,OR(NOT(ISTEXT(A282)),LEN(A282)&gt;64,LEN(A282)&lt;&gt;LEN(SUBSTITUTE(A282,"*","")),LEN(A282)&lt;&gt;LEN(SUBSTITUTE(A282,"?","")),LEN(A282)&lt;&gt;LEN(SUBSTITUTE(A282,"~","")),LEN(A282)&lt;&gt;LEN(SUBSTITUTE(A282,"=","")),LEN(A282)&lt;&gt;LEN(SUBSTITUTE(A282,"&lt;","")),LEN(A282)&lt;&gt;LEN(SUBSTITUTE(A282,"&gt;","")))),"ID: texto que empiece por A–Z, hasta 64 caracteres; sin *, ?, ~, =, &lt; ni &gt;. Ejemplo: T-001.",IF(COUNTIFS('Exits'!$A$9:$A$608,A282)&lt;&gt;1,"ID de salida duplicado",IF(B282="","Introduzca el ID de la operación principal",IF(IF(IFERROR(OR(CODE(UPPER(LEFT(B282,1)))&lt;65,CODE(UPPER(LEFT(B282,1)))&gt;90),TRUE),TRUE,OR(NOT(ISTEXT(B282)),LEN(B282)&gt;64,LEN(B282)&lt;&gt;LEN(SUBSTITUTE(B282,"*","")),LEN(B282)&lt;&gt;LEN(SUBSTITUTE(B282,"?","")),LEN(B282)&lt;&gt;LEN(SUBSTITUTE(B282,"~","")),LEN(B282)&lt;&gt;LEN(SUBSTITUTE(B282,"=","")),LEN(B282)&lt;&gt;LEN(SUBSTITUTE(B282,"&lt;","")),LEN(B282)&lt;&gt;LEN(SUBSTITUTE(B282,"&gt;","")))),"ID: texto que empiece por A–Z, hasta 64 caracteres; sin *, ?, ~, =, &lt; ni &gt;. Ejemplo: T-001.",IF(COUNTIFS('Trades'!$A$9:$A$208,B282)&lt;&gt;1,"El ID debe corresponder a una sola fila de Trades",IF(NOT(ISNUMBER(C282)),"Introduzca una fecha y hora de cierre válidas",IF(OR(C282&lt;1,C282&gt;2958465),"Introduzca una fecha y hora de cierre válidas",IF(NOT(ISNUMBER(D282)),"Indique una cantidad cerrada positiva",IF(OR(D282&lt;=0,D282&gt;1000000,ROUND(D282,8)&lt;&gt;D282),"Indique una cantidad cerrada positiva",IF(NOT(ISNUMBER(INDEX('Trades'!$D$9:$D$208,MATCH(B282,'Trades'!$A$9:$A$208,0)))),"Introduzca una fecha y hora de apertura válidas",IF(C282&lt;INDEX('Trades'!$D$9:$D$208,MATCH(B282,'Trades'!$A$9:$A$208,0)),"El cierre precede a la apertura",IF(AND(E282&lt;&gt;"",OR(NOT(ISNUMBER(E282)),E282&lt;=0)),"Indique un precio positivo o deje la celda vacía",IF(AND(F282&lt;&gt;"",NOT(ISNUMBER(F282))),"El P&amp;L bruto debe ser numérico o estar vacío",IF(AND(ISNUMBER(F282),OR(ABS(F282)&gt;1000000000,ROUND(F282,2)&lt;&gt;F282)),"Importes: hasta 2 decimales; valor absoluto de entrada ≤ 1.000.000.000.",""))))))))))))))))</x:f>
      </x:c>
      <x:c r="I282" s="29" t="str">
        <x:f>IF(ISNUMBER(D282),ROUND(D282,8),"")</x:f>
      </x:c>
      <x:c r="J282" s="29" t="n">
        <x:f>IF(ISNUMBER(F282),1,0)</x:f>
        <x:v>0</x:v>
      </x:c>
      <x:c r="K282" s="29" t="n">
        <x:f>IF(COUNTA(A282:F282)=0,0,1)</x:f>
        <x:v>0</x:v>
      </x:c>
    </x:row>
    <x:row r="283" ht="36" customHeight="1">
      <x:c r="A283" s="34"/>
      <x:c r="B283" s="34"/>
      <x:c r="C283" s="35"/>
      <x:c r="D283" s="36"/>
      <x:c r="E283" s="36"/>
      <x:c r="F283" s="37"/>
      <x:c r="G283" s="38" t="n">
        <x:f>IF(K283=0,0,IF(H283="",1,-1))</x:f>
        <x:v>0</x:v>
      </x:c>
      <x:c r="H283" s="33" t="str">
        <x:f>IF(K283=0,"",IF(A283="","Introduzca el ID de salida",IF(IF(IFERROR(OR(CODE(UPPER(LEFT(A283,1)))&lt;65,CODE(UPPER(LEFT(A283,1)))&gt;90),TRUE),TRUE,OR(NOT(ISTEXT(A283)),LEN(A283)&gt;64,LEN(A283)&lt;&gt;LEN(SUBSTITUTE(A283,"*","")),LEN(A283)&lt;&gt;LEN(SUBSTITUTE(A283,"?","")),LEN(A283)&lt;&gt;LEN(SUBSTITUTE(A283,"~","")),LEN(A283)&lt;&gt;LEN(SUBSTITUTE(A283,"=","")),LEN(A283)&lt;&gt;LEN(SUBSTITUTE(A283,"&lt;","")),LEN(A283)&lt;&gt;LEN(SUBSTITUTE(A283,"&gt;","")))),"ID: texto que empiece por A–Z, hasta 64 caracteres; sin *, ?, ~, =, &lt; ni &gt;. Ejemplo: T-001.",IF(COUNTIFS('Exits'!$A$9:$A$608,A283)&lt;&gt;1,"ID de salida duplicado",IF(B283="","Introduzca el ID de la operación principal",IF(IF(IFERROR(OR(CODE(UPPER(LEFT(B283,1)))&lt;65,CODE(UPPER(LEFT(B283,1)))&gt;90),TRUE),TRUE,OR(NOT(ISTEXT(B283)),LEN(B283)&gt;64,LEN(B283)&lt;&gt;LEN(SUBSTITUTE(B283,"*","")),LEN(B283)&lt;&gt;LEN(SUBSTITUTE(B283,"?","")),LEN(B283)&lt;&gt;LEN(SUBSTITUTE(B283,"~","")),LEN(B283)&lt;&gt;LEN(SUBSTITUTE(B283,"=","")),LEN(B283)&lt;&gt;LEN(SUBSTITUTE(B283,"&lt;","")),LEN(B283)&lt;&gt;LEN(SUBSTITUTE(B283,"&gt;","")))),"ID: texto que empiece por A–Z, hasta 64 caracteres; sin *, ?, ~, =, &lt; ni &gt;. Ejemplo: T-001.",IF(COUNTIFS('Trades'!$A$9:$A$208,B283)&lt;&gt;1,"El ID debe corresponder a una sola fila de Trades",IF(NOT(ISNUMBER(C283)),"Introduzca una fecha y hora de cierre válidas",IF(OR(C283&lt;1,C283&gt;2958465),"Introduzca una fecha y hora de cierre válidas",IF(NOT(ISNUMBER(D283)),"Indique una cantidad cerrada positiva",IF(OR(D283&lt;=0,D283&gt;1000000,ROUND(D283,8)&lt;&gt;D283),"Indique una cantidad cerrada positiva",IF(NOT(ISNUMBER(INDEX('Trades'!$D$9:$D$208,MATCH(B283,'Trades'!$A$9:$A$208,0)))),"Introduzca una fecha y hora de apertura válidas",IF(C283&lt;INDEX('Trades'!$D$9:$D$208,MATCH(B283,'Trades'!$A$9:$A$208,0)),"El cierre precede a la apertura",IF(AND(E283&lt;&gt;"",OR(NOT(ISNUMBER(E283)),E283&lt;=0)),"Indique un precio positivo o deje la celda vacía",IF(AND(F283&lt;&gt;"",NOT(ISNUMBER(F283))),"El P&amp;L bruto debe ser numérico o estar vacío",IF(AND(ISNUMBER(F283),OR(ABS(F283)&gt;1000000000,ROUND(F283,2)&lt;&gt;F283)),"Importes: hasta 2 decimales; valor absoluto de entrada ≤ 1.000.000.000.",""))))))))))))))))</x:f>
      </x:c>
      <x:c r="I283" s="29" t="str">
        <x:f>IF(ISNUMBER(D283),ROUND(D283,8),"")</x:f>
      </x:c>
      <x:c r="J283" s="29" t="n">
        <x:f>IF(ISNUMBER(F283),1,0)</x:f>
        <x:v>0</x:v>
      </x:c>
      <x:c r="K283" s="29" t="n">
        <x:f>IF(COUNTA(A283:F283)=0,0,1)</x:f>
        <x:v>0</x:v>
      </x:c>
    </x:row>
    <x:row r="284" ht="36" customHeight="1">
      <x:c r="A284" s="34"/>
      <x:c r="B284" s="34"/>
      <x:c r="C284" s="35"/>
      <x:c r="D284" s="36"/>
      <x:c r="E284" s="36"/>
      <x:c r="F284" s="37"/>
      <x:c r="G284" s="38" t="n">
        <x:f>IF(K284=0,0,IF(H284="",1,-1))</x:f>
        <x:v>0</x:v>
      </x:c>
      <x:c r="H284" s="33" t="str">
        <x:f>IF(K284=0,"",IF(A284="","Introduzca el ID de salida",IF(IF(IFERROR(OR(CODE(UPPER(LEFT(A284,1)))&lt;65,CODE(UPPER(LEFT(A284,1)))&gt;90),TRUE),TRUE,OR(NOT(ISTEXT(A284)),LEN(A284)&gt;64,LEN(A284)&lt;&gt;LEN(SUBSTITUTE(A284,"*","")),LEN(A284)&lt;&gt;LEN(SUBSTITUTE(A284,"?","")),LEN(A284)&lt;&gt;LEN(SUBSTITUTE(A284,"~","")),LEN(A284)&lt;&gt;LEN(SUBSTITUTE(A284,"=","")),LEN(A284)&lt;&gt;LEN(SUBSTITUTE(A284,"&lt;","")),LEN(A284)&lt;&gt;LEN(SUBSTITUTE(A284,"&gt;","")))),"ID: texto que empiece por A–Z, hasta 64 caracteres; sin *, ?, ~, =, &lt; ni &gt;. Ejemplo: T-001.",IF(COUNTIFS('Exits'!$A$9:$A$608,A284)&lt;&gt;1,"ID de salida duplicado",IF(B284="","Introduzca el ID de la operación principal",IF(IF(IFERROR(OR(CODE(UPPER(LEFT(B284,1)))&lt;65,CODE(UPPER(LEFT(B284,1)))&gt;90),TRUE),TRUE,OR(NOT(ISTEXT(B284)),LEN(B284)&gt;64,LEN(B284)&lt;&gt;LEN(SUBSTITUTE(B284,"*","")),LEN(B284)&lt;&gt;LEN(SUBSTITUTE(B284,"?","")),LEN(B284)&lt;&gt;LEN(SUBSTITUTE(B284,"~","")),LEN(B284)&lt;&gt;LEN(SUBSTITUTE(B284,"=","")),LEN(B284)&lt;&gt;LEN(SUBSTITUTE(B284,"&lt;","")),LEN(B284)&lt;&gt;LEN(SUBSTITUTE(B284,"&gt;","")))),"ID: texto que empiece por A–Z, hasta 64 caracteres; sin *, ?, ~, =, &lt; ni &gt;. Ejemplo: T-001.",IF(COUNTIFS('Trades'!$A$9:$A$208,B284)&lt;&gt;1,"El ID debe corresponder a una sola fila de Trades",IF(NOT(ISNUMBER(C284)),"Introduzca una fecha y hora de cierre válidas",IF(OR(C284&lt;1,C284&gt;2958465),"Introduzca una fecha y hora de cierre válidas",IF(NOT(ISNUMBER(D284)),"Indique una cantidad cerrada positiva",IF(OR(D284&lt;=0,D284&gt;1000000,ROUND(D284,8)&lt;&gt;D284),"Indique una cantidad cerrada positiva",IF(NOT(ISNUMBER(INDEX('Trades'!$D$9:$D$208,MATCH(B284,'Trades'!$A$9:$A$208,0)))),"Introduzca una fecha y hora de apertura válidas",IF(C284&lt;INDEX('Trades'!$D$9:$D$208,MATCH(B284,'Trades'!$A$9:$A$208,0)),"El cierre precede a la apertura",IF(AND(E284&lt;&gt;"",OR(NOT(ISNUMBER(E284)),E284&lt;=0)),"Indique un precio positivo o deje la celda vacía",IF(AND(F284&lt;&gt;"",NOT(ISNUMBER(F284))),"El P&amp;L bruto debe ser numérico o estar vacío",IF(AND(ISNUMBER(F284),OR(ABS(F284)&gt;1000000000,ROUND(F284,2)&lt;&gt;F284)),"Importes: hasta 2 decimales; valor absoluto de entrada ≤ 1.000.000.000.",""))))))))))))))))</x:f>
      </x:c>
      <x:c r="I284" s="29" t="str">
        <x:f>IF(ISNUMBER(D284),ROUND(D284,8),"")</x:f>
      </x:c>
      <x:c r="J284" s="29" t="n">
        <x:f>IF(ISNUMBER(F284),1,0)</x:f>
        <x:v>0</x:v>
      </x:c>
      <x:c r="K284" s="29" t="n">
        <x:f>IF(COUNTA(A284:F284)=0,0,1)</x:f>
        <x:v>0</x:v>
      </x:c>
    </x:row>
    <x:row r="285" ht="36" customHeight="1">
      <x:c r="A285" s="34"/>
      <x:c r="B285" s="34"/>
      <x:c r="C285" s="35"/>
      <x:c r="D285" s="36"/>
      <x:c r="E285" s="36"/>
      <x:c r="F285" s="37"/>
      <x:c r="G285" s="38" t="n">
        <x:f>IF(K285=0,0,IF(H285="",1,-1))</x:f>
        <x:v>0</x:v>
      </x:c>
      <x:c r="H285" s="33" t="str">
        <x:f>IF(K285=0,"",IF(A285="","Introduzca el ID de salida",IF(IF(IFERROR(OR(CODE(UPPER(LEFT(A285,1)))&lt;65,CODE(UPPER(LEFT(A285,1)))&gt;90),TRUE),TRUE,OR(NOT(ISTEXT(A285)),LEN(A285)&gt;64,LEN(A285)&lt;&gt;LEN(SUBSTITUTE(A285,"*","")),LEN(A285)&lt;&gt;LEN(SUBSTITUTE(A285,"?","")),LEN(A285)&lt;&gt;LEN(SUBSTITUTE(A285,"~","")),LEN(A285)&lt;&gt;LEN(SUBSTITUTE(A285,"=","")),LEN(A285)&lt;&gt;LEN(SUBSTITUTE(A285,"&lt;","")),LEN(A285)&lt;&gt;LEN(SUBSTITUTE(A285,"&gt;","")))),"ID: texto que empiece por A–Z, hasta 64 caracteres; sin *, ?, ~, =, &lt; ni &gt;. Ejemplo: T-001.",IF(COUNTIFS('Exits'!$A$9:$A$608,A285)&lt;&gt;1,"ID de salida duplicado",IF(B285="","Introduzca el ID de la operación principal",IF(IF(IFERROR(OR(CODE(UPPER(LEFT(B285,1)))&lt;65,CODE(UPPER(LEFT(B285,1)))&gt;90),TRUE),TRUE,OR(NOT(ISTEXT(B285)),LEN(B285)&gt;64,LEN(B285)&lt;&gt;LEN(SUBSTITUTE(B285,"*","")),LEN(B285)&lt;&gt;LEN(SUBSTITUTE(B285,"?","")),LEN(B285)&lt;&gt;LEN(SUBSTITUTE(B285,"~","")),LEN(B285)&lt;&gt;LEN(SUBSTITUTE(B285,"=","")),LEN(B285)&lt;&gt;LEN(SUBSTITUTE(B285,"&lt;","")),LEN(B285)&lt;&gt;LEN(SUBSTITUTE(B285,"&gt;","")))),"ID: texto que empiece por A–Z, hasta 64 caracteres; sin *, ?, ~, =, &lt; ni &gt;. Ejemplo: T-001.",IF(COUNTIFS('Trades'!$A$9:$A$208,B285)&lt;&gt;1,"El ID debe corresponder a una sola fila de Trades",IF(NOT(ISNUMBER(C285)),"Introduzca una fecha y hora de cierre válidas",IF(OR(C285&lt;1,C285&gt;2958465),"Introduzca una fecha y hora de cierre válidas",IF(NOT(ISNUMBER(D285)),"Indique una cantidad cerrada positiva",IF(OR(D285&lt;=0,D285&gt;1000000,ROUND(D285,8)&lt;&gt;D285),"Indique una cantidad cerrada positiva",IF(NOT(ISNUMBER(INDEX('Trades'!$D$9:$D$208,MATCH(B285,'Trades'!$A$9:$A$208,0)))),"Introduzca una fecha y hora de apertura válidas",IF(C285&lt;INDEX('Trades'!$D$9:$D$208,MATCH(B285,'Trades'!$A$9:$A$208,0)),"El cierre precede a la apertura",IF(AND(E285&lt;&gt;"",OR(NOT(ISNUMBER(E285)),E285&lt;=0)),"Indique un precio positivo o deje la celda vacía",IF(AND(F285&lt;&gt;"",NOT(ISNUMBER(F285))),"El P&amp;L bruto debe ser numérico o estar vacío",IF(AND(ISNUMBER(F285),OR(ABS(F285)&gt;1000000000,ROUND(F285,2)&lt;&gt;F285)),"Importes: hasta 2 decimales; valor absoluto de entrada ≤ 1.000.000.000.",""))))))))))))))))</x:f>
      </x:c>
      <x:c r="I285" s="29" t="str">
        <x:f>IF(ISNUMBER(D285),ROUND(D285,8),"")</x:f>
      </x:c>
      <x:c r="J285" s="29" t="n">
        <x:f>IF(ISNUMBER(F285),1,0)</x:f>
        <x:v>0</x:v>
      </x:c>
      <x:c r="K285" s="29" t="n">
        <x:f>IF(COUNTA(A285:F285)=0,0,1)</x:f>
        <x:v>0</x:v>
      </x:c>
    </x:row>
    <x:row r="286" ht="36" customHeight="1">
      <x:c r="A286" s="34"/>
      <x:c r="B286" s="34"/>
      <x:c r="C286" s="35"/>
      <x:c r="D286" s="36"/>
      <x:c r="E286" s="36"/>
      <x:c r="F286" s="37"/>
      <x:c r="G286" s="38" t="n">
        <x:f>IF(K286=0,0,IF(H286="",1,-1))</x:f>
        <x:v>0</x:v>
      </x:c>
      <x:c r="H286" s="33" t="str">
        <x:f>IF(K286=0,"",IF(A286="","Introduzca el ID de salida",IF(IF(IFERROR(OR(CODE(UPPER(LEFT(A286,1)))&lt;65,CODE(UPPER(LEFT(A286,1)))&gt;90),TRUE),TRUE,OR(NOT(ISTEXT(A286)),LEN(A286)&gt;64,LEN(A286)&lt;&gt;LEN(SUBSTITUTE(A286,"*","")),LEN(A286)&lt;&gt;LEN(SUBSTITUTE(A286,"?","")),LEN(A286)&lt;&gt;LEN(SUBSTITUTE(A286,"~","")),LEN(A286)&lt;&gt;LEN(SUBSTITUTE(A286,"=","")),LEN(A286)&lt;&gt;LEN(SUBSTITUTE(A286,"&lt;","")),LEN(A286)&lt;&gt;LEN(SUBSTITUTE(A286,"&gt;","")))),"ID: texto que empiece por A–Z, hasta 64 caracteres; sin *, ?, ~, =, &lt; ni &gt;. Ejemplo: T-001.",IF(COUNTIFS('Exits'!$A$9:$A$608,A286)&lt;&gt;1,"ID de salida duplicado",IF(B286="","Introduzca el ID de la operación principal",IF(IF(IFERROR(OR(CODE(UPPER(LEFT(B286,1)))&lt;65,CODE(UPPER(LEFT(B286,1)))&gt;90),TRUE),TRUE,OR(NOT(ISTEXT(B286)),LEN(B286)&gt;64,LEN(B286)&lt;&gt;LEN(SUBSTITUTE(B286,"*","")),LEN(B286)&lt;&gt;LEN(SUBSTITUTE(B286,"?","")),LEN(B286)&lt;&gt;LEN(SUBSTITUTE(B286,"~","")),LEN(B286)&lt;&gt;LEN(SUBSTITUTE(B286,"=","")),LEN(B286)&lt;&gt;LEN(SUBSTITUTE(B286,"&lt;","")),LEN(B286)&lt;&gt;LEN(SUBSTITUTE(B286,"&gt;","")))),"ID: texto que empiece por A–Z, hasta 64 caracteres; sin *, ?, ~, =, &lt; ni &gt;. Ejemplo: T-001.",IF(COUNTIFS('Trades'!$A$9:$A$208,B286)&lt;&gt;1,"El ID debe corresponder a una sola fila de Trades",IF(NOT(ISNUMBER(C286)),"Introduzca una fecha y hora de cierre válidas",IF(OR(C286&lt;1,C286&gt;2958465),"Introduzca una fecha y hora de cierre válidas",IF(NOT(ISNUMBER(D286)),"Indique una cantidad cerrada positiva",IF(OR(D286&lt;=0,D286&gt;1000000,ROUND(D286,8)&lt;&gt;D286),"Indique una cantidad cerrada positiva",IF(NOT(ISNUMBER(INDEX('Trades'!$D$9:$D$208,MATCH(B286,'Trades'!$A$9:$A$208,0)))),"Introduzca una fecha y hora de apertura válidas",IF(C286&lt;INDEX('Trades'!$D$9:$D$208,MATCH(B286,'Trades'!$A$9:$A$208,0)),"El cierre precede a la apertura",IF(AND(E286&lt;&gt;"",OR(NOT(ISNUMBER(E286)),E286&lt;=0)),"Indique un precio positivo o deje la celda vacía",IF(AND(F286&lt;&gt;"",NOT(ISNUMBER(F286))),"El P&amp;L bruto debe ser numérico o estar vacío",IF(AND(ISNUMBER(F286),OR(ABS(F286)&gt;1000000000,ROUND(F286,2)&lt;&gt;F286)),"Importes: hasta 2 decimales; valor absoluto de entrada ≤ 1.000.000.000.",""))))))))))))))))</x:f>
      </x:c>
      <x:c r="I286" s="29" t="str">
        <x:f>IF(ISNUMBER(D286),ROUND(D286,8),"")</x:f>
      </x:c>
      <x:c r="J286" s="29" t="n">
        <x:f>IF(ISNUMBER(F286),1,0)</x:f>
        <x:v>0</x:v>
      </x:c>
      <x:c r="K286" s="29" t="n">
        <x:f>IF(COUNTA(A286:F286)=0,0,1)</x:f>
        <x:v>0</x:v>
      </x:c>
    </x:row>
    <x:row r="287" ht="36" customHeight="1">
      <x:c r="A287" s="34"/>
      <x:c r="B287" s="34"/>
      <x:c r="C287" s="35"/>
      <x:c r="D287" s="36"/>
      <x:c r="E287" s="36"/>
      <x:c r="F287" s="37"/>
      <x:c r="G287" s="38" t="n">
        <x:f>IF(K287=0,0,IF(H287="",1,-1))</x:f>
        <x:v>0</x:v>
      </x:c>
      <x:c r="H287" s="33" t="str">
        <x:f>IF(K287=0,"",IF(A287="","Introduzca el ID de salida",IF(IF(IFERROR(OR(CODE(UPPER(LEFT(A287,1)))&lt;65,CODE(UPPER(LEFT(A287,1)))&gt;90),TRUE),TRUE,OR(NOT(ISTEXT(A287)),LEN(A287)&gt;64,LEN(A287)&lt;&gt;LEN(SUBSTITUTE(A287,"*","")),LEN(A287)&lt;&gt;LEN(SUBSTITUTE(A287,"?","")),LEN(A287)&lt;&gt;LEN(SUBSTITUTE(A287,"~","")),LEN(A287)&lt;&gt;LEN(SUBSTITUTE(A287,"=","")),LEN(A287)&lt;&gt;LEN(SUBSTITUTE(A287,"&lt;","")),LEN(A287)&lt;&gt;LEN(SUBSTITUTE(A287,"&gt;","")))),"ID: texto que empiece por A–Z, hasta 64 caracteres; sin *, ?, ~, =, &lt; ni &gt;. Ejemplo: T-001.",IF(COUNTIFS('Exits'!$A$9:$A$608,A287)&lt;&gt;1,"ID de salida duplicado",IF(B287="","Introduzca el ID de la operación principal",IF(IF(IFERROR(OR(CODE(UPPER(LEFT(B287,1)))&lt;65,CODE(UPPER(LEFT(B287,1)))&gt;90),TRUE),TRUE,OR(NOT(ISTEXT(B287)),LEN(B287)&gt;64,LEN(B287)&lt;&gt;LEN(SUBSTITUTE(B287,"*","")),LEN(B287)&lt;&gt;LEN(SUBSTITUTE(B287,"?","")),LEN(B287)&lt;&gt;LEN(SUBSTITUTE(B287,"~","")),LEN(B287)&lt;&gt;LEN(SUBSTITUTE(B287,"=","")),LEN(B287)&lt;&gt;LEN(SUBSTITUTE(B287,"&lt;","")),LEN(B287)&lt;&gt;LEN(SUBSTITUTE(B287,"&gt;","")))),"ID: texto que empiece por A–Z, hasta 64 caracteres; sin *, ?, ~, =, &lt; ni &gt;. Ejemplo: T-001.",IF(COUNTIFS('Trades'!$A$9:$A$208,B287)&lt;&gt;1,"El ID debe corresponder a una sola fila de Trades",IF(NOT(ISNUMBER(C287)),"Introduzca una fecha y hora de cierre válidas",IF(OR(C287&lt;1,C287&gt;2958465),"Introduzca una fecha y hora de cierre válidas",IF(NOT(ISNUMBER(D287)),"Indique una cantidad cerrada positiva",IF(OR(D287&lt;=0,D287&gt;1000000,ROUND(D287,8)&lt;&gt;D287),"Indique una cantidad cerrada positiva",IF(NOT(ISNUMBER(INDEX('Trades'!$D$9:$D$208,MATCH(B287,'Trades'!$A$9:$A$208,0)))),"Introduzca una fecha y hora de apertura válidas",IF(C287&lt;INDEX('Trades'!$D$9:$D$208,MATCH(B287,'Trades'!$A$9:$A$208,0)),"El cierre precede a la apertura",IF(AND(E287&lt;&gt;"",OR(NOT(ISNUMBER(E287)),E287&lt;=0)),"Indique un precio positivo o deje la celda vacía",IF(AND(F287&lt;&gt;"",NOT(ISNUMBER(F287))),"El P&amp;L bruto debe ser numérico o estar vacío",IF(AND(ISNUMBER(F287),OR(ABS(F287)&gt;1000000000,ROUND(F287,2)&lt;&gt;F287)),"Importes: hasta 2 decimales; valor absoluto de entrada ≤ 1.000.000.000.",""))))))))))))))))</x:f>
      </x:c>
      <x:c r="I287" s="29" t="str">
        <x:f>IF(ISNUMBER(D287),ROUND(D287,8),"")</x:f>
      </x:c>
      <x:c r="J287" s="29" t="n">
        <x:f>IF(ISNUMBER(F287),1,0)</x:f>
        <x:v>0</x:v>
      </x:c>
      <x:c r="K287" s="29" t="n">
        <x:f>IF(COUNTA(A287:F287)=0,0,1)</x:f>
        <x:v>0</x:v>
      </x:c>
    </x:row>
    <x:row r="288" ht="36" customHeight="1">
      <x:c r="A288" s="34"/>
      <x:c r="B288" s="34"/>
      <x:c r="C288" s="35"/>
      <x:c r="D288" s="36"/>
      <x:c r="E288" s="36"/>
      <x:c r="F288" s="37"/>
      <x:c r="G288" s="38" t="n">
        <x:f>IF(K288=0,0,IF(H288="",1,-1))</x:f>
        <x:v>0</x:v>
      </x:c>
      <x:c r="H288" s="33" t="str">
        <x:f>IF(K288=0,"",IF(A288="","Introduzca el ID de salida",IF(IF(IFERROR(OR(CODE(UPPER(LEFT(A288,1)))&lt;65,CODE(UPPER(LEFT(A288,1)))&gt;90),TRUE),TRUE,OR(NOT(ISTEXT(A288)),LEN(A288)&gt;64,LEN(A288)&lt;&gt;LEN(SUBSTITUTE(A288,"*","")),LEN(A288)&lt;&gt;LEN(SUBSTITUTE(A288,"?","")),LEN(A288)&lt;&gt;LEN(SUBSTITUTE(A288,"~","")),LEN(A288)&lt;&gt;LEN(SUBSTITUTE(A288,"=","")),LEN(A288)&lt;&gt;LEN(SUBSTITUTE(A288,"&lt;","")),LEN(A288)&lt;&gt;LEN(SUBSTITUTE(A288,"&gt;","")))),"ID: texto que empiece por A–Z, hasta 64 caracteres; sin *, ?, ~, =, &lt; ni &gt;. Ejemplo: T-001.",IF(COUNTIFS('Exits'!$A$9:$A$608,A288)&lt;&gt;1,"ID de salida duplicado",IF(B288="","Introduzca el ID de la operación principal",IF(IF(IFERROR(OR(CODE(UPPER(LEFT(B288,1)))&lt;65,CODE(UPPER(LEFT(B288,1)))&gt;90),TRUE),TRUE,OR(NOT(ISTEXT(B288)),LEN(B288)&gt;64,LEN(B288)&lt;&gt;LEN(SUBSTITUTE(B288,"*","")),LEN(B288)&lt;&gt;LEN(SUBSTITUTE(B288,"?","")),LEN(B288)&lt;&gt;LEN(SUBSTITUTE(B288,"~","")),LEN(B288)&lt;&gt;LEN(SUBSTITUTE(B288,"=","")),LEN(B288)&lt;&gt;LEN(SUBSTITUTE(B288,"&lt;","")),LEN(B288)&lt;&gt;LEN(SUBSTITUTE(B288,"&gt;","")))),"ID: texto que empiece por A–Z, hasta 64 caracteres; sin *, ?, ~, =, &lt; ni &gt;. Ejemplo: T-001.",IF(COUNTIFS('Trades'!$A$9:$A$208,B288)&lt;&gt;1,"El ID debe corresponder a una sola fila de Trades",IF(NOT(ISNUMBER(C288)),"Introduzca una fecha y hora de cierre válidas",IF(OR(C288&lt;1,C288&gt;2958465),"Introduzca una fecha y hora de cierre válidas",IF(NOT(ISNUMBER(D288)),"Indique una cantidad cerrada positiva",IF(OR(D288&lt;=0,D288&gt;1000000,ROUND(D288,8)&lt;&gt;D288),"Indique una cantidad cerrada positiva",IF(NOT(ISNUMBER(INDEX('Trades'!$D$9:$D$208,MATCH(B288,'Trades'!$A$9:$A$208,0)))),"Introduzca una fecha y hora de apertura válidas",IF(C288&lt;INDEX('Trades'!$D$9:$D$208,MATCH(B288,'Trades'!$A$9:$A$208,0)),"El cierre precede a la apertura",IF(AND(E288&lt;&gt;"",OR(NOT(ISNUMBER(E288)),E288&lt;=0)),"Indique un precio positivo o deje la celda vacía",IF(AND(F288&lt;&gt;"",NOT(ISNUMBER(F288))),"El P&amp;L bruto debe ser numérico o estar vacío",IF(AND(ISNUMBER(F288),OR(ABS(F288)&gt;1000000000,ROUND(F288,2)&lt;&gt;F288)),"Importes: hasta 2 decimales; valor absoluto de entrada ≤ 1.000.000.000.",""))))))))))))))))</x:f>
      </x:c>
      <x:c r="I288" s="29" t="str">
        <x:f>IF(ISNUMBER(D288),ROUND(D288,8),"")</x:f>
      </x:c>
      <x:c r="J288" s="29" t="n">
        <x:f>IF(ISNUMBER(F288),1,0)</x:f>
        <x:v>0</x:v>
      </x:c>
      <x:c r="K288" s="29" t="n">
        <x:f>IF(COUNTA(A288:F288)=0,0,1)</x:f>
        <x:v>0</x:v>
      </x:c>
    </x:row>
    <x:row r="289" ht="36" customHeight="1">
      <x:c r="A289" s="34"/>
      <x:c r="B289" s="34"/>
      <x:c r="C289" s="35"/>
      <x:c r="D289" s="36"/>
      <x:c r="E289" s="36"/>
      <x:c r="F289" s="37"/>
      <x:c r="G289" s="38" t="n">
        <x:f>IF(K289=0,0,IF(H289="",1,-1))</x:f>
        <x:v>0</x:v>
      </x:c>
      <x:c r="H289" s="33" t="str">
        <x:f>IF(K289=0,"",IF(A289="","Introduzca el ID de salida",IF(IF(IFERROR(OR(CODE(UPPER(LEFT(A289,1)))&lt;65,CODE(UPPER(LEFT(A289,1)))&gt;90),TRUE),TRUE,OR(NOT(ISTEXT(A289)),LEN(A289)&gt;64,LEN(A289)&lt;&gt;LEN(SUBSTITUTE(A289,"*","")),LEN(A289)&lt;&gt;LEN(SUBSTITUTE(A289,"?","")),LEN(A289)&lt;&gt;LEN(SUBSTITUTE(A289,"~","")),LEN(A289)&lt;&gt;LEN(SUBSTITUTE(A289,"=","")),LEN(A289)&lt;&gt;LEN(SUBSTITUTE(A289,"&lt;","")),LEN(A289)&lt;&gt;LEN(SUBSTITUTE(A289,"&gt;","")))),"ID: texto que empiece por A–Z, hasta 64 caracteres; sin *, ?, ~, =, &lt; ni &gt;. Ejemplo: T-001.",IF(COUNTIFS('Exits'!$A$9:$A$608,A289)&lt;&gt;1,"ID de salida duplicado",IF(B289="","Introduzca el ID de la operación principal",IF(IF(IFERROR(OR(CODE(UPPER(LEFT(B289,1)))&lt;65,CODE(UPPER(LEFT(B289,1)))&gt;90),TRUE),TRUE,OR(NOT(ISTEXT(B289)),LEN(B289)&gt;64,LEN(B289)&lt;&gt;LEN(SUBSTITUTE(B289,"*","")),LEN(B289)&lt;&gt;LEN(SUBSTITUTE(B289,"?","")),LEN(B289)&lt;&gt;LEN(SUBSTITUTE(B289,"~","")),LEN(B289)&lt;&gt;LEN(SUBSTITUTE(B289,"=","")),LEN(B289)&lt;&gt;LEN(SUBSTITUTE(B289,"&lt;","")),LEN(B289)&lt;&gt;LEN(SUBSTITUTE(B289,"&gt;","")))),"ID: texto que empiece por A–Z, hasta 64 caracteres; sin *, ?, ~, =, &lt; ni &gt;. Ejemplo: T-001.",IF(COUNTIFS('Trades'!$A$9:$A$208,B289)&lt;&gt;1,"El ID debe corresponder a una sola fila de Trades",IF(NOT(ISNUMBER(C289)),"Introduzca una fecha y hora de cierre válidas",IF(OR(C289&lt;1,C289&gt;2958465),"Introduzca una fecha y hora de cierre válidas",IF(NOT(ISNUMBER(D289)),"Indique una cantidad cerrada positiva",IF(OR(D289&lt;=0,D289&gt;1000000,ROUND(D289,8)&lt;&gt;D289),"Indique una cantidad cerrada positiva",IF(NOT(ISNUMBER(INDEX('Trades'!$D$9:$D$208,MATCH(B289,'Trades'!$A$9:$A$208,0)))),"Introduzca una fecha y hora de apertura válidas",IF(C289&lt;INDEX('Trades'!$D$9:$D$208,MATCH(B289,'Trades'!$A$9:$A$208,0)),"El cierre precede a la apertura",IF(AND(E289&lt;&gt;"",OR(NOT(ISNUMBER(E289)),E289&lt;=0)),"Indique un precio positivo o deje la celda vacía",IF(AND(F289&lt;&gt;"",NOT(ISNUMBER(F289))),"El P&amp;L bruto debe ser numérico o estar vacío",IF(AND(ISNUMBER(F289),OR(ABS(F289)&gt;1000000000,ROUND(F289,2)&lt;&gt;F289)),"Importes: hasta 2 decimales; valor absoluto de entrada ≤ 1.000.000.000.",""))))))))))))))))</x:f>
      </x:c>
      <x:c r="I289" s="29" t="str">
        <x:f>IF(ISNUMBER(D289),ROUND(D289,8),"")</x:f>
      </x:c>
      <x:c r="J289" s="29" t="n">
        <x:f>IF(ISNUMBER(F289),1,0)</x:f>
        <x:v>0</x:v>
      </x:c>
      <x:c r="K289" s="29" t="n">
        <x:f>IF(COUNTA(A289:F289)=0,0,1)</x:f>
        <x:v>0</x:v>
      </x:c>
    </x:row>
    <x:row r="290" ht="36" customHeight="1">
      <x:c r="A290" s="34"/>
      <x:c r="B290" s="34"/>
      <x:c r="C290" s="35"/>
      <x:c r="D290" s="36"/>
      <x:c r="E290" s="36"/>
      <x:c r="F290" s="37"/>
      <x:c r="G290" s="38" t="n">
        <x:f>IF(K290=0,0,IF(H290="",1,-1))</x:f>
        <x:v>0</x:v>
      </x:c>
      <x:c r="H290" s="33" t="str">
        <x:f>IF(K290=0,"",IF(A290="","Introduzca el ID de salida",IF(IF(IFERROR(OR(CODE(UPPER(LEFT(A290,1)))&lt;65,CODE(UPPER(LEFT(A290,1)))&gt;90),TRUE),TRUE,OR(NOT(ISTEXT(A290)),LEN(A290)&gt;64,LEN(A290)&lt;&gt;LEN(SUBSTITUTE(A290,"*","")),LEN(A290)&lt;&gt;LEN(SUBSTITUTE(A290,"?","")),LEN(A290)&lt;&gt;LEN(SUBSTITUTE(A290,"~","")),LEN(A290)&lt;&gt;LEN(SUBSTITUTE(A290,"=","")),LEN(A290)&lt;&gt;LEN(SUBSTITUTE(A290,"&lt;","")),LEN(A290)&lt;&gt;LEN(SUBSTITUTE(A290,"&gt;","")))),"ID: texto que empiece por A–Z, hasta 64 caracteres; sin *, ?, ~, =, &lt; ni &gt;. Ejemplo: T-001.",IF(COUNTIFS('Exits'!$A$9:$A$608,A290)&lt;&gt;1,"ID de salida duplicado",IF(B290="","Introduzca el ID de la operación principal",IF(IF(IFERROR(OR(CODE(UPPER(LEFT(B290,1)))&lt;65,CODE(UPPER(LEFT(B290,1)))&gt;90),TRUE),TRUE,OR(NOT(ISTEXT(B290)),LEN(B290)&gt;64,LEN(B290)&lt;&gt;LEN(SUBSTITUTE(B290,"*","")),LEN(B290)&lt;&gt;LEN(SUBSTITUTE(B290,"?","")),LEN(B290)&lt;&gt;LEN(SUBSTITUTE(B290,"~","")),LEN(B290)&lt;&gt;LEN(SUBSTITUTE(B290,"=","")),LEN(B290)&lt;&gt;LEN(SUBSTITUTE(B290,"&lt;","")),LEN(B290)&lt;&gt;LEN(SUBSTITUTE(B290,"&gt;","")))),"ID: texto que empiece por A–Z, hasta 64 caracteres; sin *, ?, ~, =, &lt; ni &gt;. Ejemplo: T-001.",IF(COUNTIFS('Trades'!$A$9:$A$208,B290)&lt;&gt;1,"El ID debe corresponder a una sola fila de Trades",IF(NOT(ISNUMBER(C290)),"Introduzca una fecha y hora de cierre válidas",IF(OR(C290&lt;1,C290&gt;2958465),"Introduzca una fecha y hora de cierre válidas",IF(NOT(ISNUMBER(D290)),"Indique una cantidad cerrada positiva",IF(OR(D290&lt;=0,D290&gt;1000000,ROUND(D290,8)&lt;&gt;D290),"Indique una cantidad cerrada positiva",IF(NOT(ISNUMBER(INDEX('Trades'!$D$9:$D$208,MATCH(B290,'Trades'!$A$9:$A$208,0)))),"Introduzca una fecha y hora de apertura válidas",IF(C290&lt;INDEX('Trades'!$D$9:$D$208,MATCH(B290,'Trades'!$A$9:$A$208,0)),"El cierre precede a la apertura",IF(AND(E290&lt;&gt;"",OR(NOT(ISNUMBER(E290)),E290&lt;=0)),"Indique un precio positivo o deje la celda vacía",IF(AND(F290&lt;&gt;"",NOT(ISNUMBER(F290))),"El P&amp;L bruto debe ser numérico o estar vacío",IF(AND(ISNUMBER(F290),OR(ABS(F290)&gt;1000000000,ROUND(F290,2)&lt;&gt;F290)),"Importes: hasta 2 decimales; valor absoluto de entrada ≤ 1.000.000.000.",""))))))))))))))))</x:f>
      </x:c>
      <x:c r="I290" s="29" t="str">
        <x:f>IF(ISNUMBER(D290),ROUND(D290,8),"")</x:f>
      </x:c>
      <x:c r="J290" s="29" t="n">
        <x:f>IF(ISNUMBER(F290),1,0)</x:f>
        <x:v>0</x:v>
      </x:c>
      <x:c r="K290" s="29" t="n">
        <x:f>IF(COUNTA(A290:F290)=0,0,1)</x:f>
        <x:v>0</x:v>
      </x:c>
    </x:row>
    <x:row r="291" ht="36" customHeight="1">
      <x:c r="A291" s="34"/>
      <x:c r="B291" s="34"/>
      <x:c r="C291" s="35"/>
      <x:c r="D291" s="36"/>
      <x:c r="E291" s="36"/>
      <x:c r="F291" s="37"/>
      <x:c r="G291" s="38" t="n">
        <x:f>IF(K291=0,0,IF(H291="",1,-1))</x:f>
        <x:v>0</x:v>
      </x:c>
      <x:c r="H291" s="33" t="str">
        <x:f>IF(K291=0,"",IF(A291="","Introduzca el ID de salida",IF(IF(IFERROR(OR(CODE(UPPER(LEFT(A291,1)))&lt;65,CODE(UPPER(LEFT(A291,1)))&gt;90),TRUE),TRUE,OR(NOT(ISTEXT(A291)),LEN(A291)&gt;64,LEN(A291)&lt;&gt;LEN(SUBSTITUTE(A291,"*","")),LEN(A291)&lt;&gt;LEN(SUBSTITUTE(A291,"?","")),LEN(A291)&lt;&gt;LEN(SUBSTITUTE(A291,"~","")),LEN(A291)&lt;&gt;LEN(SUBSTITUTE(A291,"=","")),LEN(A291)&lt;&gt;LEN(SUBSTITUTE(A291,"&lt;","")),LEN(A291)&lt;&gt;LEN(SUBSTITUTE(A291,"&gt;","")))),"ID: texto que empiece por A–Z, hasta 64 caracteres; sin *, ?, ~, =, &lt; ni &gt;. Ejemplo: T-001.",IF(COUNTIFS('Exits'!$A$9:$A$608,A291)&lt;&gt;1,"ID de salida duplicado",IF(B291="","Introduzca el ID de la operación principal",IF(IF(IFERROR(OR(CODE(UPPER(LEFT(B291,1)))&lt;65,CODE(UPPER(LEFT(B291,1)))&gt;90),TRUE),TRUE,OR(NOT(ISTEXT(B291)),LEN(B291)&gt;64,LEN(B291)&lt;&gt;LEN(SUBSTITUTE(B291,"*","")),LEN(B291)&lt;&gt;LEN(SUBSTITUTE(B291,"?","")),LEN(B291)&lt;&gt;LEN(SUBSTITUTE(B291,"~","")),LEN(B291)&lt;&gt;LEN(SUBSTITUTE(B291,"=","")),LEN(B291)&lt;&gt;LEN(SUBSTITUTE(B291,"&lt;","")),LEN(B291)&lt;&gt;LEN(SUBSTITUTE(B291,"&gt;","")))),"ID: texto que empiece por A–Z, hasta 64 caracteres; sin *, ?, ~, =, &lt; ni &gt;. Ejemplo: T-001.",IF(COUNTIFS('Trades'!$A$9:$A$208,B291)&lt;&gt;1,"El ID debe corresponder a una sola fila de Trades",IF(NOT(ISNUMBER(C291)),"Introduzca una fecha y hora de cierre válidas",IF(OR(C291&lt;1,C291&gt;2958465),"Introduzca una fecha y hora de cierre válidas",IF(NOT(ISNUMBER(D291)),"Indique una cantidad cerrada positiva",IF(OR(D291&lt;=0,D291&gt;1000000,ROUND(D291,8)&lt;&gt;D291),"Indique una cantidad cerrada positiva",IF(NOT(ISNUMBER(INDEX('Trades'!$D$9:$D$208,MATCH(B291,'Trades'!$A$9:$A$208,0)))),"Introduzca una fecha y hora de apertura válidas",IF(C291&lt;INDEX('Trades'!$D$9:$D$208,MATCH(B291,'Trades'!$A$9:$A$208,0)),"El cierre precede a la apertura",IF(AND(E291&lt;&gt;"",OR(NOT(ISNUMBER(E291)),E291&lt;=0)),"Indique un precio positivo o deje la celda vacía",IF(AND(F291&lt;&gt;"",NOT(ISNUMBER(F291))),"El P&amp;L bruto debe ser numérico o estar vacío",IF(AND(ISNUMBER(F291),OR(ABS(F291)&gt;1000000000,ROUND(F291,2)&lt;&gt;F291)),"Importes: hasta 2 decimales; valor absoluto de entrada ≤ 1.000.000.000.",""))))))))))))))))</x:f>
      </x:c>
      <x:c r="I291" s="29" t="str">
        <x:f>IF(ISNUMBER(D291),ROUND(D291,8),"")</x:f>
      </x:c>
      <x:c r="J291" s="29" t="n">
        <x:f>IF(ISNUMBER(F291),1,0)</x:f>
        <x:v>0</x:v>
      </x:c>
      <x:c r="K291" s="29" t="n">
        <x:f>IF(COUNTA(A291:F291)=0,0,1)</x:f>
        <x:v>0</x:v>
      </x:c>
    </x:row>
    <x:row r="292" ht="36" customHeight="1">
      <x:c r="A292" s="34"/>
      <x:c r="B292" s="34"/>
      <x:c r="C292" s="35"/>
      <x:c r="D292" s="36"/>
      <x:c r="E292" s="36"/>
      <x:c r="F292" s="37"/>
      <x:c r="G292" s="38" t="n">
        <x:f>IF(K292=0,0,IF(H292="",1,-1))</x:f>
        <x:v>0</x:v>
      </x:c>
      <x:c r="H292" s="33" t="str">
        <x:f>IF(K292=0,"",IF(A292="","Introduzca el ID de salida",IF(IF(IFERROR(OR(CODE(UPPER(LEFT(A292,1)))&lt;65,CODE(UPPER(LEFT(A292,1)))&gt;90),TRUE),TRUE,OR(NOT(ISTEXT(A292)),LEN(A292)&gt;64,LEN(A292)&lt;&gt;LEN(SUBSTITUTE(A292,"*","")),LEN(A292)&lt;&gt;LEN(SUBSTITUTE(A292,"?","")),LEN(A292)&lt;&gt;LEN(SUBSTITUTE(A292,"~","")),LEN(A292)&lt;&gt;LEN(SUBSTITUTE(A292,"=","")),LEN(A292)&lt;&gt;LEN(SUBSTITUTE(A292,"&lt;","")),LEN(A292)&lt;&gt;LEN(SUBSTITUTE(A292,"&gt;","")))),"ID: texto que empiece por A–Z, hasta 64 caracteres; sin *, ?, ~, =, &lt; ni &gt;. Ejemplo: T-001.",IF(COUNTIFS('Exits'!$A$9:$A$608,A292)&lt;&gt;1,"ID de salida duplicado",IF(B292="","Introduzca el ID de la operación principal",IF(IF(IFERROR(OR(CODE(UPPER(LEFT(B292,1)))&lt;65,CODE(UPPER(LEFT(B292,1)))&gt;90),TRUE),TRUE,OR(NOT(ISTEXT(B292)),LEN(B292)&gt;64,LEN(B292)&lt;&gt;LEN(SUBSTITUTE(B292,"*","")),LEN(B292)&lt;&gt;LEN(SUBSTITUTE(B292,"?","")),LEN(B292)&lt;&gt;LEN(SUBSTITUTE(B292,"~","")),LEN(B292)&lt;&gt;LEN(SUBSTITUTE(B292,"=","")),LEN(B292)&lt;&gt;LEN(SUBSTITUTE(B292,"&lt;","")),LEN(B292)&lt;&gt;LEN(SUBSTITUTE(B292,"&gt;","")))),"ID: texto que empiece por A–Z, hasta 64 caracteres; sin *, ?, ~, =, &lt; ni &gt;. Ejemplo: T-001.",IF(COUNTIFS('Trades'!$A$9:$A$208,B292)&lt;&gt;1,"El ID debe corresponder a una sola fila de Trades",IF(NOT(ISNUMBER(C292)),"Introduzca una fecha y hora de cierre válidas",IF(OR(C292&lt;1,C292&gt;2958465),"Introduzca una fecha y hora de cierre válidas",IF(NOT(ISNUMBER(D292)),"Indique una cantidad cerrada positiva",IF(OR(D292&lt;=0,D292&gt;1000000,ROUND(D292,8)&lt;&gt;D292),"Indique una cantidad cerrada positiva",IF(NOT(ISNUMBER(INDEX('Trades'!$D$9:$D$208,MATCH(B292,'Trades'!$A$9:$A$208,0)))),"Introduzca una fecha y hora de apertura válidas",IF(C292&lt;INDEX('Trades'!$D$9:$D$208,MATCH(B292,'Trades'!$A$9:$A$208,0)),"El cierre precede a la apertura",IF(AND(E292&lt;&gt;"",OR(NOT(ISNUMBER(E292)),E292&lt;=0)),"Indique un precio positivo o deje la celda vacía",IF(AND(F292&lt;&gt;"",NOT(ISNUMBER(F292))),"El P&amp;L bruto debe ser numérico o estar vacío",IF(AND(ISNUMBER(F292),OR(ABS(F292)&gt;1000000000,ROUND(F292,2)&lt;&gt;F292)),"Importes: hasta 2 decimales; valor absoluto de entrada ≤ 1.000.000.000.",""))))))))))))))))</x:f>
      </x:c>
      <x:c r="I292" s="29" t="str">
        <x:f>IF(ISNUMBER(D292),ROUND(D292,8),"")</x:f>
      </x:c>
      <x:c r="J292" s="29" t="n">
        <x:f>IF(ISNUMBER(F292),1,0)</x:f>
        <x:v>0</x:v>
      </x:c>
      <x:c r="K292" s="29" t="n">
        <x:f>IF(COUNTA(A292:F292)=0,0,1)</x:f>
        <x:v>0</x:v>
      </x:c>
    </x:row>
    <x:row r="293" ht="36" customHeight="1">
      <x:c r="A293" s="34"/>
      <x:c r="B293" s="34"/>
      <x:c r="C293" s="35"/>
      <x:c r="D293" s="36"/>
      <x:c r="E293" s="36"/>
      <x:c r="F293" s="37"/>
      <x:c r="G293" s="38" t="n">
        <x:f>IF(K293=0,0,IF(H293="",1,-1))</x:f>
        <x:v>0</x:v>
      </x:c>
      <x:c r="H293" s="33" t="str">
        <x:f>IF(K293=0,"",IF(A293="","Introduzca el ID de salida",IF(IF(IFERROR(OR(CODE(UPPER(LEFT(A293,1)))&lt;65,CODE(UPPER(LEFT(A293,1)))&gt;90),TRUE),TRUE,OR(NOT(ISTEXT(A293)),LEN(A293)&gt;64,LEN(A293)&lt;&gt;LEN(SUBSTITUTE(A293,"*","")),LEN(A293)&lt;&gt;LEN(SUBSTITUTE(A293,"?","")),LEN(A293)&lt;&gt;LEN(SUBSTITUTE(A293,"~","")),LEN(A293)&lt;&gt;LEN(SUBSTITUTE(A293,"=","")),LEN(A293)&lt;&gt;LEN(SUBSTITUTE(A293,"&lt;","")),LEN(A293)&lt;&gt;LEN(SUBSTITUTE(A293,"&gt;","")))),"ID: texto que empiece por A–Z, hasta 64 caracteres; sin *, ?, ~, =, &lt; ni &gt;. Ejemplo: T-001.",IF(COUNTIFS('Exits'!$A$9:$A$608,A293)&lt;&gt;1,"ID de salida duplicado",IF(B293="","Introduzca el ID de la operación principal",IF(IF(IFERROR(OR(CODE(UPPER(LEFT(B293,1)))&lt;65,CODE(UPPER(LEFT(B293,1)))&gt;90),TRUE),TRUE,OR(NOT(ISTEXT(B293)),LEN(B293)&gt;64,LEN(B293)&lt;&gt;LEN(SUBSTITUTE(B293,"*","")),LEN(B293)&lt;&gt;LEN(SUBSTITUTE(B293,"?","")),LEN(B293)&lt;&gt;LEN(SUBSTITUTE(B293,"~","")),LEN(B293)&lt;&gt;LEN(SUBSTITUTE(B293,"=","")),LEN(B293)&lt;&gt;LEN(SUBSTITUTE(B293,"&lt;","")),LEN(B293)&lt;&gt;LEN(SUBSTITUTE(B293,"&gt;","")))),"ID: texto que empiece por A–Z, hasta 64 caracteres; sin *, ?, ~, =, &lt; ni &gt;. Ejemplo: T-001.",IF(COUNTIFS('Trades'!$A$9:$A$208,B293)&lt;&gt;1,"El ID debe corresponder a una sola fila de Trades",IF(NOT(ISNUMBER(C293)),"Introduzca una fecha y hora de cierre válidas",IF(OR(C293&lt;1,C293&gt;2958465),"Introduzca una fecha y hora de cierre válidas",IF(NOT(ISNUMBER(D293)),"Indique una cantidad cerrada positiva",IF(OR(D293&lt;=0,D293&gt;1000000,ROUND(D293,8)&lt;&gt;D293),"Indique una cantidad cerrada positiva",IF(NOT(ISNUMBER(INDEX('Trades'!$D$9:$D$208,MATCH(B293,'Trades'!$A$9:$A$208,0)))),"Introduzca una fecha y hora de apertura válidas",IF(C293&lt;INDEX('Trades'!$D$9:$D$208,MATCH(B293,'Trades'!$A$9:$A$208,0)),"El cierre precede a la apertura",IF(AND(E293&lt;&gt;"",OR(NOT(ISNUMBER(E293)),E293&lt;=0)),"Indique un precio positivo o deje la celda vacía",IF(AND(F293&lt;&gt;"",NOT(ISNUMBER(F293))),"El P&amp;L bruto debe ser numérico o estar vacío",IF(AND(ISNUMBER(F293),OR(ABS(F293)&gt;1000000000,ROUND(F293,2)&lt;&gt;F293)),"Importes: hasta 2 decimales; valor absoluto de entrada ≤ 1.000.000.000.",""))))))))))))))))</x:f>
      </x:c>
      <x:c r="I293" s="29" t="str">
        <x:f>IF(ISNUMBER(D293),ROUND(D293,8),"")</x:f>
      </x:c>
      <x:c r="J293" s="29" t="n">
        <x:f>IF(ISNUMBER(F293),1,0)</x:f>
        <x:v>0</x:v>
      </x:c>
      <x:c r="K293" s="29" t="n">
        <x:f>IF(COUNTA(A293:F293)=0,0,1)</x:f>
        <x:v>0</x:v>
      </x:c>
    </x:row>
    <x:row r="294" ht="36" customHeight="1">
      <x:c r="A294" s="34"/>
      <x:c r="B294" s="34"/>
      <x:c r="C294" s="35"/>
      <x:c r="D294" s="36"/>
      <x:c r="E294" s="36"/>
      <x:c r="F294" s="37"/>
      <x:c r="G294" s="38" t="n">
        <x:f>IF(K294=0,0,IF(H294="",1,-1))</x:f>
        <x:v>0</x:v>
      </x:c>
      <x:c r="H294" s="33" t="str">
        <x:f>IF(K294=0,"",IF(A294="","Introduzca el ID de salida",IF(IF(IFERROR(OR(CODE(UPPER(LEFT(A294,1)))&lt;65,CODE(UPPER(LEFT(A294,1)))&gt;90),TRUE),TRUE,OR(NOT(ISTEXT(A294)),LEN(A294)&gt;64,LEN(A294)&lt;&gt;LEN(SUBSTITUTE(A294,"*","")),LEN(A294)&lt;&gt;LEN(SUBSTITUTE(A294,"?","")),LEN(A294)&lt;&gt;LEN(SUBSTITUTE(A294,"~","")),LEN(A294)&lt;&gt;LEN(SUBSTITUTE(A294,"=","")),LEN(A294)&lt;&gt;LEN(SUBSTITUTE(A294,"&lt;","")),LEN(A294)&lt;&gt;LEN(SUBSTITUTE(A294,"&gt;","")))),"ID: texto que empiece por A–Z, hasta 64 caracteres; sin *, ?, ~, =, &lt; ni &gt;. Ejemplo: T-001.",IF(COUNTIFS('Exits'!$A$9:$A$608,A294)&lt;&gt;1,"ID de salida duplicado",IF(B294="","Introduzca el ID de la operación principal",IF(IF(IFERROR(OR(CODE(UPPER(LEFT(B294,1)))&lt;65,CODE(UPPER(LEFT(B294,1)))&gt;90),TRUE),TRUE,OR(NOT(ISTEXT(B294)),LEN(B294)&gt;64,LEN(B294)&lt;&gt;LEN(SUBSTITUTE(B294,"*","")),LEN(B294)&lt;&gt;LEN(SUBSTITUTE(B294,"?","")),LEN(B294)&lt;&gt;LEN(SUBSTITUTE(B294,"~","")),LEN(B294)&lt;&gt;LEN(SUBSTITUTE(B294,"=","")),LEN(B294)&lt;&gt;LEN(SUBSTITUTE(B294,"&lt;","")),LEN(B294)&lt;&gt;LEN(SUBSTITUTE(B294,"&gt;","")))),"ID: texto que empiece por A–Z, hasta 64 caracteres; sin *, ?, ~, =, &lt; ni &gt;. Ejemplo: T-001.",IF(COUNTIFS('Trades'!$A$9:$A$208,B294)&lt;&gt;1,"El ID debe corresponder a una sola fila de Trades",IF(NOT(ISNUMBER(C294)),"Introduzca una fecha y hora de cierre válidas",IF(OR(C294&lt;1,C294&gt;2958465),"Introduzca una fecha y hora de cierre válidas",IF(NOT(ISNUMBER(D294)),"Indique una cantidad cerrada positiva",IF(OR(D294&lt;=0,D294&gt;1000000,ROUND(D294,8)&lt;&gt;D294),"Indique una cantidad cerrada positiva",IF(NOT(ISNUMBER(INDEX('Trades'!$D$9:$D$208,MATCH(B294,'Trades'!$A$9:$A$208,0)))),"Introduzca una fecha y hora de apertura válidas",IF(C294&lt;INDEX('Trades'!$D$9:$D$208,MATCH(B294,'Trades'!$A$9:$A$208,0)),"El cierre precede a la apertura",IF(AND(E294&lt;&gt;"",OR(NOT(ISNUMBER(E294)),E294&lt;=0)),"Indique un precio positivo o deje la celda vacía",IF(AND(F294&lt;&gt;"",NOT(ISNUMBER(F294))),"El P&amp;L bruto debe ser numérico o estar vacío",IF(AND(ISNUMBER(F294),OR(ABS(F294)&gt;1000000000,ROUND(F294,2)&lt;&gt;F294)),"Importes: hasta 2 decimales; valor absoluto de entrada ≤ 1.000.000.000.",""))))))))))))))))</x:f>
      </x:c>
      <x:c r="I294" s="29" t="str">
        <x:f>IF(ISNUMBER(D294),ROUND(D294,8),"")</x:f>
      </x:c>
      <x:c r="J294" s="29" t="n">
        <x:f>IF(ISNUMBER(F294),1,0)</x:f>
        <x:v>0</x:v>
      </x:c>
      <x:c r="K294" s="29" t="n">
        <x:f>IF(COUNTA(A294:F294)=0,0,1)</x:f>
        <x:v>0</x:v>
      </x:c>
    </x:row>
    <x:row r="295" ht="36" customHeight="1">
      <x:c r="A295" s="34"/>
      <x:c r="B295" s="34"/>
      <x:c r="C295" s="35"/>
      <x:c r="D295" s="36"/>
      <x:c r="E295" s="36"/>
      <x:c r="F295" s="37"/>
      <x:c r="G295" s="38" t="n">
        <x:f>IF(K295=0,0,IF(H295="",1,-1))</x:f>
        <x:v>0</x:v>
      </x:c>
      <x:c r="H295" s="33" t="str">
        <x:f>IF(K295=0,"",IF(A295="","Introduzca el ID de salida",IF(IF(IFERROR(OR(CODE(UPPER(LEFT(A295,1)))&lt;65,CODE(UPPER(LEFT(A295,1)))&gt;90),TRUE),TRUE,OR(NOT(ISTEXT(A295)),LEN(A295)&gt;64,LEN(A295)&lt;&gt;LEN(SUBSTITUTE(A295,"*","")),LEN(A295)&lt;&gt;LEN(SUBSTITUTE(A295,"?","")),LEN(A295)&lt;&gt;LEN(SUBSTITUTE(A295,"~","")),LEN(A295)&lt;&gt;LEN(SUBSTITUTE(A295,"=","")),LEN(A295)&lt;&gt;LEN(SUBSTITUTE(A295,"&lt;","")),LEN(A295)&lt;&gt;LEN(SUBSTITUTE(A295,"&gt;","")))),"ID: texto que empiece por A–Z, hasta 64 caracteres; sin *, ?, ~, =, &lt; ni &gt;. Ejemplo: T-001.",IF(COUNTIFS('Exits'!$A$9:$A$608,A295)&lt;&gt;1,"ID de salida duplicado",IF(B295="","Introduzca el ID de la operación principal",IF(IF(IFERROR(OR(CODE(UPPER(LEFT(B295,1)))&lt;65,CODE(UPPER(LEFT(B295,1)))&gt;90),TRUE),TRUE,OR(NOT(ISTEXT(B295)),LEN(B295)&gt;64,LEN(B295)&lt;&gt;LEN(SUBSTITUTE(B295,"*","")),LEN(B295)&lt;&gt;LEN(SUBSTITUTE(B295,"?","")),LEN(B295)&lt;&gt;LEN(SUBSTITUTE(B295,"~","")),LEN(B295)&lt;&gt;LEN(SUBSTITUTE(B295,"=","")),LEN(B295)&lt;&gt;LEN(SUBSTITUTE(B295,"&lt;","")),LEN(B295)&lt;&gt;LEN(SUBSTITUTE(B295,"&gt;","")))),"ID: texto que empiece por A–Z, hasta 64 caracteres; sin *, ?, ~, =, &lt; ni &gt;. Ejemplo: T-001.",IF(COUNTIFS('Trades'!$A$9:$A$208,B295)&lt;&gt;1,"El ID debe corresponder a una sola fila de Trades",IF(NOT(ISNUMBER(C295)),"Introduzca una fecha y hora de cierre válidas",IF(OR(C295&lt;1,C295&gt;2958465),"Introduzca una fecha y hora de cierre válidas",IF(NOT(ISNUMBER(D295)),"Indique una cantidad cerrada positiva",IF(OR(D295&lt;=0,D295&gt;1000000,ROUND(D295,8)&lt;&gt;D295),"Indique una cantidad cerrada positiva",IF(NOT(ISNUMBER(INDEX('Trades'!$D$9:$D$208,MATCH(B295,'Trades'!$A$9:$A$208,0)))),"Introduzca una fecha y hora de apertura válidas",IF(C295&lt;INDEX('Trades'!$D$9:$D$208,MATCH(B295,'Trades'!$A$9:$A$208,0)),"El cierre precede a la apertura",IF(AND(E295&lt;&gt;"",OR(NOT(ISNUMBER(E295)),E295&lt;=0)),"Indique un precio positivo o deje la celda vacía",IF(AND(F295&lt;&gt;"",NOT(ISNUMBER(F295))),"El P&amp;L bruto debe ser numérico o estar vacío",IF(AND(ISNUMBER(F295),OR(ABS(F295)&gt;1000000000,ROUND(F295,2)&lt;&gt;F295)),"Importes: hasta 2 decimales; valor absoluto de entrada ≤ 1.000.000.000.",""))))))))))))))))</x:f>
      </x:c>
      <x:c r="I295" s="29" t="str">
        <x:f>IF(ISNUMBER(D295),ROUND(D295,8),"")</x:f>
      </x:c>
      <x:c r="J295" s="29" t="n">
        <x:f>IF(ISNUMBER(F295),1,0)</x:f>
        <x:v>0</x:v>
      </x:c>
      <x:c r="K295" s="29" t="n">
        <x:f>IF(COUNTA(A295:F295)=0,0,1)</x:f>
        <x:v>0</x:v>
      </x:c>
    </x:row>
    <x:row r="296" ht="36" customHeight="1">
      <x:c r="A296" s="34"/>
      <x:c r="B296" s="34"/>
      <x:c r="C296" s="35"/>
      <x:c r="D296" s="36"/>
      <x:c r="E296" s="36"/>
      <x:c r="F296" s="37"/>
      <x:c r="G296" s="38" t="n">
        <x:f>IF(K296=0,0,IF(H296="",1,-1))</x:f>
        <x:v>0</x:v>
      </x:c>
      <x:c r="H296" s="33" t="str">
        <x:f>IF(K296=0,"",IF(A296="","Introduzca el ID de salida",IF(IF(IFERROR(OR(CODE(UPPER(LEFT(A296,1)))&lt;65,CODE(UPPER(LEFT(A296,1)))&gt;90),TRUE),TRUE,OR(NOT(ISTEXT(A296)),LEN(A296)&gt;64,LEN(A296)&lt;&gt;LEN(SUBSTITUTE(A296,"*","")),LEN(A296)&lt;&gt;LEN(SUBSTITUTE(A296,"?","")),LEN(A296)&lt;&gt;LEN(SUBSTITUTE(A296,"~","")),LEN(A296)&lt;&gt;LEN(SUBSTITUTE(A296,"=","")),LEN(A296)&lt;&gt;LEN(SUBSTITUTE(A296,"&lt;","")),LEN(A296)&lt;&gt;LEN(SUBSTITUTE(A296,"&gt;","")))),"ID: texto que empiece por A–Z, hasta 64 caracteres; sin *, ?, ~, =, &lt; ni &gt;. Ejemplo: T-001.",IF(COUNTIFS('Exits'!$A$9:$A$608,A296)&lt;&gt;1,"ID de salida duplicado",IF(B296="","Introduzca el ID de la operación principal",IF(IF(IFERROR(OR(CODE(UPPER(LEFT(B296,1)))&lt;65,CODE(UPPER(LEFT(B296,1)))&gt;90),TRUE),TRUE,OR(NOT(ISTEXT(B296)),LEN(B296)&gt;64,LEN(B296)&lt;&gt;LEN(SUBSTITUTE(B296,"*","")),LEN(B296)&lt;&gt;LEN(SUBSTITUTE(B296,"?","")),LEN(B296)&lt;&gt;LEN(SUBSTITUTE(B296,"~","")),LEN(B296)&lt;&gt;LEN(SUBSTITUTE(B296,"=","")),LEN(B296)&lt;&gt;LEN(SUBSTITUTE(B296,"&lt;","")),LEN(B296)&lt;&gt;LEN(SUBSTITUTE(B296,"&gt;","")))),"ID: texto que empiece por A–Z, hasta 64 caracteres; sin *, ?, ~, =, &lt; ni &gt;. Ejemplo: T-001.",IF(COUNTIFS('Trades'!$A$9:$A$208,B296)&lt;&gt;1,"El ID debe corresponder a una sola fila de Trades",IF(NOT(ISNUMBER(C296)),"Introduzca una fecha y hora de cierre válidas",IF(OR(C296&lt;1,C296&gt;2958465),"Introduzca una fecha y hora de cierre válidas",IF(NOT(ISNUMBER(D296)),"Indique una cantidad cerrada positiva",IF(OR(D296&lt;=0,D296&gt;1000000,ROUND(D296,8)&lt;&gt;D296),"Indique una cantidad cerrada positiva",IF(NOT(ISNUMBER(INDEX('Trades'!$D$9:$D$208,MATCH(B296,'Trades'!$A$9:$A$208,0)))),"Introduzca una fecha y hora de apertura válidas",IF(C296&lt;INDEX('Trades'!$D$9:$D$208,MATCH(B296,'Trades'!$A$9:$A$208,0)),"El cierre precede a la apertura",IF(AND(E296&lt;&gt;"",OR(NOT(ISNUMBER(E296)),E296&lt;=0)),"Indique un precio positivo o deje la celda vacía",IF(AND(F296&lt;&gt;"",NOT(ISNUMBER(F296))),"El P&amp;L bruto debe ser numérico o estar vacío",IF(AND(ISNUMBER(F296),OR(ABS(F296)&gt;1000000000,ROUND(F296,2)&lt;&gt;F296)),"Importes: hasta 2 decimales; valor absoluto de entrada ≤ 1.000.000.000.",""))))))))))))))))</x:f>
      </x:c>
      <x:c r="I296" s="29" t="str">
        <x:f>IF(ISNUMBER(D296),ROUND(D296,8),"")</x:f>
      </x:c>
      <x:c r="J296" s="29" t="n">
        <x:f>IF(ISNUMBER(F296),1,0)</x:f>
        <x:v>0</x:v>
      </x:c>
      <x:c r="K296" s="29" t="n">
        <x:f>IF(COUNTA(A296:F296)=0,0,1)</x:f>
        <x:v>0</x:v>
      </x:c>
    </x:row>
    <x:row r="297" ht="36" customHeight="1">
      <x:c r="A297" s="34"/>
      <x:c r="B297" s="34"/>
      <x:c r="C297" s="35"/>
      <x:c r="D297" s="36"/>
      <x:c r="E297" s="36"/>
      <x:c r="F297" s="37"/>
      <x:c r="G297" s="38" t="n">
        <x:f>IF(K297=0,0,IF(H297="",1,-1))</x:f>
        <x:v>0</x:v>
      </x:c>
      <x:c r="H297" s="33" t="str">
        <x:f>IF(K297=0,"",IF(A297="","Introduzca el ID de salida",IF(IF(IFERROR(OR(CODE(UPPER(LEFT(A297,1)))&lt;65,CODE(UPPER(LEFT(A297,1)))&gt;90),TRUE),TRUE,OR(NOT(ISTEXT(A297)),LEN(A297)&gt;64,LEN(A297)&lt;&gt;LEN(SUBSTITUTE(A297,"*","")),LEN(A297)&lt;&gt;LEN(SUBSTITUTE(A297,"?","")),LEN(A297)&lt;&gt;LEN(SUBSTITUTE(A297,"~","")),LEN(A297)&lt;&gt;LEN(SUBSTITUTE(A297,"=","")),LEN(A297)&lt;&gt;LEN(SUBSTITUTE(A297,"&lt;","")),LEN(A297)&lt;&gt;LEN(SUBSTITUTE(A297,"&gt;","")))),"ID: texto que empiece por A–Z, hasta 64 caracteres; sin *, ?, ~, =, &lt; ni &gt;. Ejemplo: T-001.",IF(COUNTIFS('Exits'!$A$9:$A$608,A297)&lt;&gt;1,"ID de salida duplicado",IF(B297="","Introduzca el ID de la operación principal",IF(IF(IFERROR(OR(CODE(UPPER(LEFT(B297,1)))&lt;65,CODE(UPPER(LEFT(B297,1)))&gt;90),TRUE),TRUE,OR(NOT(ISTEXT(B297)),LEN(B297)&gt;64,LEN(B297)&lt;&gt;LEN(SUBSTITUTE(B297,"*","")),LEN(B297)&lt;&gt;LEN(SUBSTITUTE(B297,"?","")),LEN(B297)&lt;&gt;LEN(SUBSTITUTE(B297,"~","")),LEN(B297)&lt;&gt;LEN(SUBSTITUTE(B297,"=","")),LEN(B297)&lt;&gt;LEN(SUBSTITUTE(B297,"&lt;","")),LEN(B297)&lt;&gt;LEN(SUBSTITUTE(B297,"&gt;","")))),"ID: texto que empiece por A–Z, hasta 64 caracteres; sin *, ?, ~, =, &lt; ni &gt;. Ejemplo: T-001.",IF(COUNTIFS('Trades'!$A$9:$A$208,B297)&lt;&gt;1,"El ID debe corresponder a una sola fila de Trades",IF(NOT(ISNUMBER(C297)),"Introduzca una fecha y hora de cierre válidas",IF(OR(C297&lt;1,C297&gt;2958465),"Introduzca una fecha y hora de cierre válidas",IF(NOT(ISNUMBER(D297)),"Indique una cantidad cerrada positiva",IF(OR(D297&lt;=0,D297&gt;1000000,ROUND(D297,8)&lt;&gt;D297),"Indique una cantidad cerrada positiva",IF(NOT(ISNUMBER(INDEX('Trades'!$D$9:$D$208,MATCH(B297,'Trades'!$A$9:$A$208,0)))),"Introduzca una fecha y hora de apertura válidas",IF(C297&lt;INDEX('Trades'!$D$9:$D$208,MATCH(B297,'Trades'!$A$9:$A$208,0)),"El cierre precede a la apertura",IF(AND(E297&lt;&gt;"",OR(NOT(ISNUMBER(E297)),E297&lt;=0)),"Indique un precio positivo o deje la celda vacía",IF(AND(F297&lt;&gt;"",NOT(ISNUMBER(F297))),"El P&amp;L bruto debe ser numérico o estar vacío",IF(AND(ISNUMBER(F297),OR(ABS(F297)&gt;1000000000,ROUND(F297,2)&lt;&gt;F297)),"Importes: hasta 2 decimales; valor absoluto de entrada ≤ 1.000.000.000.",""))))))))))))))))</x:f>
      </x:c>
      <x:c r="I297" s="29" t="str">
        <x:f>IF(ISNUMBER(D297),ROUND(D297,8),"")</x:f>
      </x:c>
      <x:c r="J297" s="29" t="n">
        <x:f>IF(ISNUMBER(F297),1,0)</x:f>
        <x:v>0</x:v>
      </x:c>
      <x:c r="K297" s="29" t="n">
        <x:f>IF(COUNTA(A297:F297)=0,0,1)</x:f>
        <x:v>0</x:v>
      </x:c>
    </x:row>
    <x:row r="298" ht="36" customHeight="1">
      <x:c r="A298" s="34"/>
      <x:c r="B298" s="34"/>
      <x:c r="C298" s="35"/>
      <x:c r="D298" s="36"/>
      <x:c r="E298" s="36"/>
      <x:c r="F298" s="37"/>
      <x:c r="G298" s="38" t="n">
        <x:f>IF(K298=0,0,IF(H298="",1,-1))</x:f>
        <x:v>0</x:v>
      </x:c>
      <x:c r="H298" s="33" t="str">
        <x:f>IF(K298=0,"",IF(A298="","Introduzca el ID de salida",IF(IF(IFERROR(OR(CODE(UPPER(LEFT(A298,1)))&lt;65,CODE(UPPER(LEFT(A298,1)))&gt;90),TRUE),TRUE,OR(NOT(ISTEXT(A298)),LEN(A298)&gt;64,LEN(A298)&lt;&gt;LEN(SUBSTITUTE(A298,"*","")),LEN(A298)&lt;&gt;LEN(SUBSTITUTE(A298,"?","")),LEN(A298)&lt;&gt;LEN(SUBSTITUTE(A298,"~","")),LEN(A298)&lt;&gt;LEN(SUBSTITUTE(A298,"=","")),LEN(A298)&lt;&gt;LEN(SUBSTITUTE(A298,"&lt;","")),LEN(A298)&lt;&gt;LEN(SUBSTITUTE(A298,"&gt;","")))),"ID: texto que empiece por A–Z, hasta 64 caracteres; sin *, ?, ~, =, &lt; ni &gt;. Ejemplo: T-001.",IF(COUNTIFS('Exits'!$A$9:$A$608,A298)&lt;&gt;1,"ID de salida duplicado",IF(B298="","Introduzca el ID de la operación principal",IF(IF(IFERROR(OR(CODE(UPPER(LEFT(B298,1)))&lt;65,CODE(UPPER(LEFT(B298,1)))&gt;90),TRUE),TRUE,OR(NOT(ISTEXT(B298)),LEN(B298)&gt;64,LEN(B298)&lt;&gt;LEN(SUBSTITUTE(B298,"*","")),LEN(B298)&lt;&gt;LEN(SUBSTITUTE(B298,"?","")),LEN(B298)&lt;&gt;LEN(SUBSTITUTE(B298,"~","")),LEN(B298)&lt;&gt;LEN(SUBSTITUTE(B298,"=","")),LEN(B298)&lt;&gt;LEN(SUBSTITUTE(B298,"&lt;","")),LEN(B298)&lt;&gt;LEN(SUBSTITUTE(B298,"&gt;","")))),"ID: texto que empiece por A–Z, hasta 64 caracteres; sin *, ?, ~, =, &lt; ni &gt;. Ejemplo: T-001.",IF(COUNTIFS('Trades'!$A$9:$A$208,B298)&lt;&gt;1,"El ID debe corresponder a una sola fila de Trades",IF(NOT(ISNUMBER(C298)),"Introduzca una fecha y hora de cierre válidas",IF(OR(C298&lt;1,C298&gt;2958465),"Introduzca una fecha y hora de cierre válidas",IF(NOT(ISNUMBER(D298)),"Indique una cantidad cerrada positiva",IF(OR(D298&lt;=0,D298&gt;1000000,ROUND(D298,8)&lt;&gt;D298),"Indique una cantidad cerrada positiva",IF(NOT(ISNUMBER(INDEX('Trades'!$D$9:$D$208,MATCH(B298,'Trades'!$A$9:$A$208,0)))),"Introduzca una fecha y hora de apertura válidas",IF(C298&lt;INDEX('Trades'!$D$9:$D$208,MATCH(B298,'Trades'!$A$9:$A$208,0)),"El cierre precede a la apertura",IF(AND(E298&lt;&gt;"",OR(NOT(ISNUMBER(E298)),E298&lt;=0)),"Indique un precio positivo o deje la celda vacía",IF(AND(F298&lt;&gt;"",NOT(ISNUMBER(F298))),"El P&amp;L bruto debe ser numérico o estar vacío",IF(AND(ISNUMBER(F298),OR(ABS(F298)&gt;1000000000,ROUND(F298,2)&lt;&gt;F298)),"Importes: hasta 2 decimales; valor absoluto de entrada ≤ 1.000.000.000.",""))))))))))))))))</x:f>
      </x:c>
      <x:c r="I298" s="29" t="str">
        <x:f>IF(ISNUMBER(D298),ROUND(D298,8),"")</x:f>
      </x:c>
      <x:c r="J298" s="29" t="n">
        <x:f>IF(ISNUMBER(F298),1,0)</x:f>
        <x:v>0</x:v>
      </x:c>
      <x:c r="K298" s="29" t="n">
        <x:f>IF(COUNTA(A298:F298)=0,0,1)</x:f>
        <x:v>0</x:v>
      </x:c>
    </x:row>
    <x:row r="299" ht="36" customHeight="1">
      <x:c r="A299" s="34"/>
      <x:c r="B299" s="34"/>
      <x:c r="C299" s="35"/>
      <x:c r="D299" s="36"/>
      <x:c r="E299" s="36"/>
      <x:c r="F299" s="37"/>
      <x:c r="G299" s="38" t="n">
        <x:f>IF(K299=0,0,IF(H299="",1,-1))</x:f>
        <x:v>0</x:v>
      </x:c>
      <x:c r="H299" s="33" t="str">
        <x:f>IF(K299=0,"",IF(A299="","Introduzca el ID de salida",IF(IF(IFERROR(OR(CODE(UPPER(LEFT(A299,1)))&lt;65,CODE(UPPER(LEFT(A299,1)))&gt;90),TRUE),TRUE,OR(NOT(ISTEXT(A299)),LEN(A299)&gt;64,LEN(A299)&lt;&gt;LEN(SUBSTITUTE(A299,"*","")),LEN(A299)&lt;&gt;LEN(SUBSTITUTE(A299,"?","")),LEN(A299)&lt;&gt;LEN(SUBSTITUTE(A299,"~","")),LEN(A299)&lt;&gt;LEN(SUBSTITUTE(A299,"=","")),LEN(A299)&lt;&gt;LEN(SUBSTITUTE(A299,"&lt;","")),LEN(A299)&lt;&gt;LEN(SUBSTITUTE(A299,"&gt;","")))),"ID: texto que empiece por A–Z, hasta 64 caracteres; sin *, ?, ~, =, &lt; ni &gt;. Ejemplo: T-001.",IF(COUNTIFS('Exits'!$A$9:$A$608,A299)&lt;&gt;1,"ID de salida duplicado",IF(B299="","Introduzca el ID de la operación principal",IF(IF(IFERROR(OR(CODE(UPPER(LEFT(B299,1)))&lt;65,CODE(UPPER(LEFT(B299,1)))&gt;90),TRUE),TRUE,OR(NOT(ISTEXT(B299)),LEN(B299)&gt;64,LEN(B299)&lt;&gt;LEN(SUBSTITUTE(B299,"*","")),LEN(B299)&lt;&gt;LEN(SUBSTITUTE(B299,"?","")),LEN(B299)&lt;&gt;LEN(SUBSTITUTE(B299,"~","")),LEN(B299)&lt;&gt;LEN(SUBSTITUTE(B299,"=","")),LEN(B299)&lt;&gt;LEN(SUBSTITUTE(B299,"&lt;","")),LEN(B299)&lt;&gt;LEN(SUBSTITUTE(B299,"&gt;","")))),"ID: texto que empiece por A–Z, hasta 64 caracteres; sin *, ?, ~, =, &lt; ni &gt;. Ejemplo: T-001.",IF(COUNTIFS('Trades'!$A$9:$A$208,B299)&lt;&gt;1,"El ID debe corresponder a una sola fila de Trades",IF(NOT(ISNUMBER(C299)),"Introduzca una fecha y hora de cierre válidas",IF(OR(C299&lt;1,C299&gt;2958465),"Introduzca una fecha y hora de cierre válidas",IF(NOT(ISNUMBER(D299)),"Indique una cantidad cerrada positiva",IF(OR(D299&lt;=0,D299&gt;1000000,ROUND(D299,8)&lt;&gt;D299),"Indique una cantidad cerrada positiva",IF(NOT(ISNUMBER(INDEX('Trades'!$D$9:$D$208,MATCH(B299,'Trades'!$A$9:$A$208,0)))),"Introduzca una fecha y hora de apertura válidas",IF(C299&lt;INDEX('Trades'!$D$9:$D$208,MATCH(B299,'Trades'!$A$9:$A$208,0)),"El cierre precede a la apertura",IF(AND(E299&lt;&gt;"",OR(NOT(ISNUMBER(E299)),E299&lt;=0)),"Indique un precio positivo o deje la celda vacía",IF(AND(F299&lt;&gt;"",NOT(ISNUMBER(F299))),"El P&amp;L bruto debe ser numérico o estar vacío",IF(AND(ISNUMBER(F299),OR(ABS(F299)&gt;1000000000,ROUND(F299,2)&lt;&gt;F299)),"Importes: hasta 2 decimales; valor absoluto de entrada ≤ 1.000.000.000.",""))))))))))))))))</x:f>
      </x:c>
      <x:c r="I299" s="29" t="str">
        <x:f>IF(ISNUMBER(D299),ROUND(D299,8),"")</x:f>
      </x:c>
      <x:c r="J299" s="29" t="n">
        <x:f>IF(ISNUMBER(F299),1,0)</x:f>
        <x:v>0</x:v>
      </x:c>
      <x:c r="K299" s="29" t="n">
        <x:f>IF(COUNTA(A299:F299)=0,0,1)</x:f>
        <x:v>0</x:v>
      </x:c>
    </x:row>
    <x:row r="300" ht="36" customHeight="1">
      <x:c r="A300" s="34"/>
      <x:c r="B300" s="34"/>
      <x:c r="C300" s="35"/>
      <x:c r="D300" s="36"/>
      <x:c r="E300" s="36"/>
      <x:c r="F300" s="37"/>
      <x:c r="G300" s="38" t="n">
        <x:f>IF(K300=0,0,IF(H300="",1,-1))</x:f>
        <x:v>0</x:v>
      </x:c>
      <x:c r="H300" s="33" t="str">
        <x:f>IF(K300=0,"",IF(A300="","Introduzca el ID de salida",IF(IF(IFERROR(OR(CODE(UPPER(LEFT(A300,1)))&lt;65,CODE(UPPER(LEFT(A300,1)))&gt;90),TRUE),TRUE,OR(NOT(ISTEXT(A300)),LEN(A300)&gt;64,LEN(A300)&lt;&gt;LEN(SUBSTITUTE(A300,"*","")),LEN(A300)&lt;&gt;LEN(SUBSTITUTE(A300,"?","")),LEN(A300)&lt;&gt;LEN(SUBSTITUTE(A300,"~","")),LEN(A300)&lt;&gt;LEN(SUBSTITUTE(A300,"=","")),LEN(A300)&lt;&gt;LEN(SUBSTITUTE(A300,"&lt;","")),LEN(A300)&lt;&gt;LEN(SUBSTITUTE(A300,"&gt;","")))),"ID: texto que empiece por A–Z, hasta 64 caracteres; sin *, ?, ~, =, &lt; ni &gt;. Ejemplo: T-001.",IF(COUNTIFS('Exits'!$A$9:$A$608,A300)&lt;&gt;1,"ID de salida duplicado",IF(B300="","Introduzca el ID de la operación principal",IF(IF(IFERROR(OR(CODE(UPPER(LEFT(B300,1)))&lt;65,CODE(UPPER(LEFT(B300,1)))&gt;90),TRUE),TRUE,OR(NOT(ISTEXT(B300)),LEN(B300)&gt;64,LEN(B300)&lt;&gt;LEN(SUBSTITUTE(B300,"*","")),LEN(B300)&lt;&gt;LEN(SUBSTITUTE(B300,"?","")),LEN(B300)&lt;&gt;LEN(SUBSTITUTE(B300,"~","")),LEN(B300)&lt;&gt;LEN(SUBSTITUTE(B300,"=","")),LEN(B300)&lt;&gt;LEN(SUBSTITUTE(B300,"&lt;","")),LEN(B300)&lt;&gt;LEN(SUBSTITUTE(B300,"&gt;","")))),"ID: texto que empiece por A–Z, hasta 64 caracteres; sin *, ?, ~, =, &lt; ni &gt;. Ejemplo: T-001.",IF(COUNTIFS('Trades'!$A$9:$A$208,B300)&lt;&gt;1,"El ID debe corresponder a una sola fila de Trades",IF(NOT(ISNUMBER(C300)),"Introduzca una fecha y hora de cierre válidas",IF(OR(C300&lt;1,C300&gt;2958465),"Introduzca una fecha y hora de cierre válidas",IF(NOT(ISNUMBER(D300)),"Indique una cantidad cerrada positiva",IF(OR(D300&lt;=0,D300&gt;1000000,ROUND(D300,8)&lt;&gt;D300),"Indique una cantidad cerrada positiva",IF(NOT(ISNUMBER(INDEX('Trades'!$D$9:$D$208,MATCH(B300,'Trades'!$A$9:$A$208,0)))),"Introduzca una fecha y hora de apertura válidas",IF(C300&lt;INDEX('Trades'!$D$9:$D$208,MATCH(B300,'Trades'!$A$9:$A$208,0)),"El cierre precede a la apertura",IF(AND(E300&lt;&gt;"",OR(NOT(ISNUMBER(E300)),E300&lt;=0)),"Indique un precio positivo o deje la celda vacía",IF(AND(F300&lt;&gt;"",NOT(ISNUMBER(F300))),"El P&amp;L bruto debe ser numérico o estar vacío",IF(AND(ISNUMBER(F300),OR(ABS(F300)&gt;1000000000,ROUND(F300,2)&lt;&gt;F300)),"Importes: hasta 2 decimales; valor absoluto de entrada ≤ 1.000.000.000.",""))))))))))))))))</x:f>
      </x:c>
      <x:c r="I300" s="29" t="str">
        <x:f>IF(ISNUMBER(D300),ROUND(D300,8),"")</x:f>
      </x:c>
      <x:c r="J300" s="29" t="n">
        <x:f>IF(ISNUMBER(F300),1,0)</x:f>
        <x:v>0</x:v>
      </x:c>
      <x:c r="K300" s="29" t="n">
        <x:f>IF(COUNTA(A300:F300)=0,0,1)</x:f>
        <x:v>0</x:v>
      </x:c>
    </x:row>
    <x:row r="301" ht="36" customHeight="1">
      <x:c r="A301" s="34"/>
      <x:c r="B301" s="34"/>
      <x:c r="C301" s="35"/>
      <x:c r="D301" s="36"/>
      <x:c r="E301" s="36"/>
      <x:c r="F301" s="37"/>
      <x:c r="G301" s="38" t="n">
        <x:f>IF(K301=0,0,IF(H301="",1,-1))</x:f>
        <x:v>0</x:v>
      </x:c>
      <x:c r="H301" s="33" t="str">
        <x:f>IF(K301=0,"",IF(A301="","Introduzca el ID de salida",IF(IF(IFERROR(OR(CODE(UPPER(LEFT(A301,1)))&lt;65,CODE(UPPER(LEFT(A301,1)))&gt;90),TRUE),TRUE,OR(NOT(ISTEXT(A301)),LEN(A301)&gt;64,LEN(A301)&lt;&gt;LEN(SUBSTITUTE(A301,"*","")),LEN(A301)&lt;&gt;LEN(SUBSTITUTE(A301,"?","")),LEN(A301)&lt;&gt;LEN(SUBSTITUTE(A301,"~","")),LEN(A301)&lt;&gt;LEN(SUBSTITUTE(A301,"=","")),LEN(A301)&lt;&gt;LEN(SUBSTITUTE(A301,"&lt;","")),LEN(A301)&lt;&gt;LEN(SUBSTITUTE(A301,"&gt;","")))),"ID: texto que empiece por A–Z, hasta 64 caracteres; sin *, ?, ~, =, &lt; ni &gt;. Ejemplo: T-001.",IF(COUNTIFS('Exits'!$A$9:$A$608,A301)&lt;&gt;1,"ID de salida duplicado",IF(B301="","Introduzca el ID de la operación principal",IF(IF(IFERROR(OR(CODE(UPPER(LEFT(B301,1)))&lt;65,CODE(UPPER(LEFT(B301,1)))&gt;90),TRUE),TRUE,OR(NOT(ISTEXT(B301)),LEN(B301)&gt;64,LEN(B301)&lt;&gt;LEN(SUBSTITUTE(B301,"*","")),LEN(B301)&lt;&gt;LEN(SUBSTITUTE(B301,"?","")),LEN(B301)&lt;&gt;LEN(SUBSTITUTE(B301,"~","")),LEN(B301)&lt;&gt;LEN(SUBSTITUTE(B301,"=","")),LEN(B301)&lt;&gt;LEN(SUBSTITUTE(B301,"&lt;","")),LEN(B301)&lt;&gt;LEN(SUBSTITUTE(B301,"&gt;","")))),"ID: texto que empiece por A–Z, hasta 64 caracteres; sin *, ?, ~, =, &lt; ni &gt;. Ejemplo: T-001.",IF(COUNTIFS('Trades'!$A$9:$A$208,B301)&lt;&gt;1,"El ID debe corresponder a una sola fila de Trades",IF(NOT(ISNUMBER(C301)),"Introduzca una fecha y hora de cierre válidas",IF(OR(C301&lt;1,C301&gt;2958465),"Introduzca una fecha y hora de cierre válidas",IF(NOT(ISNUMBER(D301)),"Indique una cantidad cerrada positiva",IF(OR(D301&lt;=0,D301&gt;1000000,ROUND(D301,8)&lt;&gt;D301),"Indique una cantidad cerrada positiva",IF(NOT(ISNUMBER(INDEX('Trades'!$D$9:$D$208,MATCH(B301,'Trades'!$A$9:$A$208,0)))),"Introduzca una fecha y hora de apertura válidas",IF(C301&lt;INDEX('Trades'!$D$9:$D$208,MATCH(B301,'Trades'!$A$9:$A$208,0)),"El cierre precede a la apertura",IF(AND(E301&lt;&gt;"",OR(NOT(ISNUMBER(E301)),E301&lt;=0)),"Indique un precio positivo o deje la celda vacía",IF(AND(F301&lt;&gt;"",NOT(ISNUMBER(F301))),"El P&amp;L bruto debe ser numérico o estar vacío",IF(AND(ISNUMBER(F301),OR(ABS(F301)&gt;1000000000,ROUND(F301,2)&lt;&gt;F301)),"Importes: hasta 2 decimales; valor absoluto de entrada ≤ 1.000.000.000.",""))))))))))))))))</x:f>
      </x:c>
      <x:c r="I301" s="29" t="str">
        <x:f>IF(ISNUMBER(D301),ROUND(D301,8),"")</x:f>
      </x:c>
      <x:c r="J301" s="29" t="n">
        <x:f>IF(ISNUMBER(F301),1,0)</x:f>
        <x:v>0</x:v>
      </x:c>
      <x:c r="K301" s="29" t="n">
        <x:f>IF(COUNTA(A301:F301)=0,0,1)</x:f>
        <x:v>0</x:v>
      </x:c>
    </x:row>
    <x:row r="302" ht="36" customHeight="1">
      <x:c r="A302" s="34"/>
      <x:c r="B302" s="34"/>
      <x:c r="C302" s="35"/>
      <x:c r="D302" s="36"/>
      <x:c r="E302" s="36"/>
      <x:c r="F302" s="37"/>
      <x:c r="G302" s="38" t="n">
        <x:f>IF(K302=0,0,IF(H302="",1,-1))</x:f>
        <x:v>0</x:v>
      </x:c>
      <x:c r="H302" s="33" t="str">
        <x:f>IF(K302=0,"",IF(A302="","Introduzca el ID de salida",IF(IF(IFERROR(OR(CODE(UPPER(LEFT(A302,1)))&lt;65,CODE(UPPER(LEFT(A302,1)))&gt;90),TRUE),TRUE,OR(NOT(ISTEXT(A302)),LEN(A302)&gt;64,LEN(A302)&lt;&gt;LEN(SUBSTITUTE(A302,"*","")),LEN(A302)&lt;&gt;LEN(SUBSTITUTE(A302,"?","")),LEN(A302)&lt;&gt;LEN(SUBSTITUTE(A302,"~","")),LEN(A302)&lt;&gt;LEN(SUBSTITUTE(A302,"=","")),LEN(A302)&lt;&gt;LEN(SUBSTITUTE(A302,"&lt;","")),LEN(A302)&lt;&gt;LEN(SUBSTITUTE(A302,"&gt;","")))),"ID: texto que empiece por A–Z, hasta 64 caracteres; sin *, ?, ~, =, &lt; ni &gt;. Ejemplo: T-001.",IF(COUNTIFS('Exits'!$A$9:$A$608,A302)&lt;&gt;1,"ID de salida duplicado",IF(B302="","Introduzca el ID de la operación principal",IF(IF(IFERROR(OR(CODE(UPPER(LEFT(B302,1)))&lt;65,CODE(UPPER(LEFT(B302,1)))&gt;90),TRUE),TRUE,OR(NOT(ISTEXT(B302)),LEN(B302)&gt;64,LEN(B302)&lt;&gt;LEN(SUBSTITUTE(B302,"*","")),LEN(B302)&lt;&gt;LEN(SUBSTITUTE(B302,"?","")),LEN(B302)&lt;&gt;LEN(SUBSTITUTE(B302,"~","")),LEN(B302)&lt;&gt;LEN(SUBSTITUTE(B302,"=","")),LEN(B302)&lt;&gt;LEN(SUBSTITUTE(B302,"&lt;","")),LEN(B302)&lt;&gt;LEN(SUBSTITUTE(B302,"&gt;","")))),"ID: texto que empiece por A–Z, hasta 64 caracteres; sin *, ?, ~, =, &lt; ni &gt;. Ejemplo: T-001.",IF(COUNTIFS('Trades'!$A$9:$A$208,B302)&lt;&gt;1,"El ID debe corresponder a una sola fila de Trades",IF(NOT(ISNUMBER(C302)),"Introduzca una fecha y hora de cierre válidas",IF(OR(C302&lt;1,C302&gt;2958465),"Introduzca una fecha y hora de cierre válidas",IF(NOT(ISNUMBER(D302)),"Indique una cantidad cerrada positiva",IF(OR(D302&lt;=0,D302&gt;1000000,ROUND(D302,8)&lt;&gt;D302),"Indique una cantidad cerrada positiva",IF(NOT(ISNUMBER(INDEX('Trades'!$D$9:$D$208,MATCH(B302,'Trades'!$A$9:$A$208,0)))),"Introduzca una fecha y hora de apertura válidas",IF(C302&lt;INDEX('Trades'!$D$9:$D$208,MATCH(B302,'Trades'!$A$9:$A$208,0)),"El cierre precede a la apertura",IF(AND(E302&lt;&gt;"",OR(NOT(ISNUMBER(E302)),E302&lt;=0)),"Indique un precio positivo o deje la celda vacía",IF(AND(F302&lt;&gt;"",NOT(ISNUMBER(F302))),"El P&amp;L bruto debe ser numérico o estar vacío",IF(AND(ISNUMBER(F302),OR(ABS(F302)&gt;1000000000,ROUND(F302,2)&lt;&gt;F302)),"Importes: hasta 2 decimales; valor absoluto de entrada ≤ 1.000.000.000.",""))))))))))))))))</x:f>
      </x:c>
      <x:c r="I302" s="29" t="str">
        <x:f>IF(ISNUMBER(D302),ROUND(D302,8),"")</x:f>
      </x:c>
      <x:c r="J302" s="29" t="n">
        <x:f>IF(ISNUMBER(F302),1,0)</x:f>
        <x:v>0</x:v>
      </x:c>
      <x:c r="K302" s="29" t="n">
        <x:f>IF(COUNTA(A302:F302)=0,0,1)</x:f>
        <x:v>0</x:v>
      </x:c>
    </x:row>
    <x:row r="303" ht="36" customHeight="1">
      <x:c r="A303" s="34"/>
      <x:c r="B303" s="34"/>
      <x:c r="C303" s="35"/>
      <x:c r="D303" s="36"/>
      <x:c r="E303" s="36"/>
      <x:c r="F303" s="37"/>
      <x:c r="G303" s="38" t="n">
        <x:f>IF(K303=0,0,IF(H303="",1,-1))</x:f>
        <x:v>0</x:v>
      </x:c>
      <x:c r="H303" s="33" t="str">
        <x:f>IF(K303=0,"",IF(A303="","Introduzca el ID de salida",IF(IF(IFERROR(OR(CODE(UPPER(LEFT(A303,1)))&lt;65,CODE(UPPER(LEFT(A303,1)))&gt;90),TRUE),TRUE,OR(NOT(ISTEXT(A303)),LEN(A303)&gt;64,LEN(A303)&lt;&gt;LEN(SUBSTITUTE(A303,"*","")),LEN(A303)&lt;&gt;LEN(SUBSTITUTE(A303,"?","")),LEN(A303)&lt;&gt;LEN(SUBSTITUTE(A303,"~","")),LEN(A303)&lt;&gt;LEN(SUBSTITUTE(A303,"=","")),LEN(A303)&lt;&gt;LEN(SUBSTITUTE(A303,"&lt;","")),LEN(A303)&lt;&gt;LEN(SUBSTITUTE(A303,"&gt;","")))),"ID: texto que empiece por A–Z, hasta 64 caracteres; sin *, ?, ~, =, &lt; ni &gt;. Ejemplo: T-001.",IF(COUNTIFS('Exits'!$A$9:$A$608,A303)&lt;&gt;1,"ID de salida duplicado",IF(B303="","Introduzca el ID de la operación principal",IF(IF(IFERROR(OR(CODE(UPPER(LEFT(B303,1)))&lt;65,CODE(UPPER(LEFT(B303,1)))&gt;90),TRUE),TRUE,OR(NOT(ISTEXT(B303)),LEN(B303)&gt;64,LEN(B303)&lt;&gt;LEN(SUBSTITUTE(B303,"*","")),LEN(B303)&lt;&gt;LEN(SUBSTITUTE(B303,"?","")),LEN(B303)&lt;&gt;LEN(SUBSTITUTE(B303,"~","")),LEN(B303)&lt;&gt;LEN(SUBSTITUTE(B303,"=","")),LEN(B303)&lt;&gt;LEN(SUBSTITUTE(B303,"&lt;","")),LEN(B303)&lt;&gt;LEN(SUBSTITUTE(B303,"&gt;","")))),"ID: texto que empiece por A–Z, hasta 64 caracteres; sin *, ?, ~, =, &lt; ni &gt;. Ejemplo: T-001.",IF(COUNTIFS('Trades'!$A$9:$A$208,B303)&lt;&gt;1,"El ID debe corresponder a una sola fila de Trades",IF(NOT(ISNUMBER(C303)),"Introduzca una fecha y hora de cierre válidas",IF(OR(C303&lt;1,C303&gt;2958465),"Introduzca una fecha y hora de cierre válidas",IF(NOT(ISNUMBER(D303)),"Indique una cantidad cerrada positiva",IF(OR(D303&lt;=0,D303&gt;1000000,ROUND(D303,8)&lt;&gt;D303),"Indique una cantidad cerrada positiva",IF(NOT(ISNUMBER(INDEX('Trades'!$D$9:$D$208,MATCH(B303,'Trades'!$A$9:$A$208,0)))),"Introduzca una fecha y hora de apertura válidas",IF(C303&lt;INDEX('Trades'!$D$9:$D$208,MATCH(B303,'Trades'!$A$9:$A$208,0)),"El cierre precede a la apertura",IF(AND(E303&lt;&gt;"",OR(NOT(ISNUMBER(E303)),E303&lt;=0)),"Indique un precio positivo o deje la celda vacía",IF(AND(F303&lt;&gt;"",NOT(ISNUMBER(F303))),"El P&amp;L bruto debe ser numérico o estar vacío",IF(AND(ISNUMBER(F303),OR(ABS(F303)&gt;1000000000,ROUND(F303,2)&lt;&gt;F303)),"Importes: hasta 2 decimales; valor absoluto de entrada ≤ 1.000.000.000.",""))))))))))))))))</x:f>
      </x:c>
      <x:c r="I303" s="29" t="str">
        <x:f>IF(ISNUMBER(D303),ROUND(D303,8),"")</x:f>
      </x:c>
      <x:c r="J303" s="29" t="n">
        <x:f>IF(ISNUMBER(F303),1,0)</x:f>
        <x:v>0</x:v>
      </x:c>
      <x:c r="K303" s="29" t="n">
        <x:f>IF(COUNTA(A303:F303)=0,0,1)</x:f>
        <x:v>0</x:v>
      </x:c>
    </x:row>
    <x:row r="304" ht="36" customHeight="1">
      <x:c r="A304" s="34"/>
      <x:c r="B304" s="34"/>
      <x:c r="C304" s="35"/>
      <x:c r="D304" s="36"/>
      <x:c r="E304" s="36"/>
      <x:c r="F304" s="37"/>
      <x:c r="G304" s="38" t="n">
        <x:f>IF(K304=0,0,IF(H304="",1,-1))</x:f>
        <x:v>0</x:v>
      </x:c>
      <x:c r="H304" s="33" t="str">
        <x:f>IF(K304=0,"",IF(A304="","Introduzca el ID de salida",IF(IF(IFERROR(OR(CODE(UPPER(LEFT(A304,1)))&lt;65,CODE(UPPER(LEFT(A304,1)))&gt;90),TRUE),TRUE,OR(NOT(ISTEXT(A304)),LEN(A304)&gt;64,LEN(A304)&lt;&gt;LEN(SUBSTITUTE(A304,"*","")),LEN(A304)&lt;&gt;LEN(SUBSTITUTE(A304,"?","")),LEN(A304)&lt;&gt;LEN(SUBSTITUTE(A304,"~","")),LEN(A304)&lt;&gt;LEN(SUBSTITUTE(A304,"=","")),LEN(A304)&lt;&gt;LEN(SUBSTITUTE(A304,"&lt;","")),LEN(A304)&lt;&gt;LEN(SUBSTITUTE(A304,"&gt;","")))),"ID: texto que empiece por A–Z, hasta 64 caracteres; sin *, ?, ~, =, &lt; ni &gt;. Ejemplo: T-001.",IF(COUNTIFS('Exits'!$A$9:$A$608,A304)&lt;&gt;1,"ID de salida duplicado",IF(B304="","Introduzca el ID de la operación principal",IF(IF(IFERROR(OR(CODE(UPPER(LEFT(B304,1)))&lt;65,CODE(UPPER(LEFT(B304,1)))&gt;90),TRUE),TRUE,OR(NOT(ISTEXT(B304)),LEN(B304)&gt;64,LEN(B304)&lt;&gt;LEN(SUBSTITUTE(B304,"*","")),LEN(B304)&lt;&gt;LEN(SUBSTITUTE(B304,"?","")),LEN(B304)&lt;&gt;LEN(SUBSTITUTE(B304,"~","")),LEN(B304)&lt;&gt;LEN(SUBSTITUTE(B304,"=","")),LEN(B304)&lt;&gt;LEN(SUBSTITUTE(B304,"&lt;","")),LEN(B304)&lt;&gt;LEN(SUBSTITUTE(B304,"&gt;","")))),"ID: texto que empiece por A–Z, hasta 64 caracteres; sin *, ?, ~, =, &lt; ni &gt;. Ejemplo: T-001.",IF(COUNTIFS('Trades'!$A$9:$A$208,B304)&lt;&gt;1,"El ID debe corresponder a una sola fila de Trades",IF(NOT(ISNUMBER(C304)),"Introduzca una fecha y hora de cierre válidas",IF(OR(C304&lt;1,C304&gt;2958465),"Introduzca una fecha y hora de cierre válidas",IF(NOT(ISNUMBER(D304)),"Indique una cantidad cerrada positiva",IF(OR(D304&lt;=0,D304&gt;1000000,ROUND(D304,8)&lt;&gt;D304),"Indique una cantidad cerrada positiva",IF(NOT(ISNUMBER(INDEX('Trades'!$D$9:$D$208,MATCH(B304,'Trades'!$A$9:$A$208,0)))),"Introduzca una fecha y hora de apertura válidas",IF(C304&lt;INDEX('Trades'!$D$9:$D$208,MATCH(B304,'Trades'!$A$9:$A$208,0)),"El cierre precede a la apertura",IF(AND(E304&lt;&gt;"",OR(NOT(ISNUMBER(E304)),E304&lt;=0)),"Indique un precio positivo o deje la celda vacía",IF(AND(F304&lt;&gt;"",NOT(ISNUMBER(F304))),"El P&amp;L bruto debe ser numérico o estar vacío",IF(AND(ISNUMBER(F304),OR(ABS(F304)&gt;1000000000,ROUND(F304,2)&lt;&gt;F304)),"Importes: hasta 2 decimales; valor absoluto de entrada ≤ 1.000.000.000.",""))))))))))))))))</x:f>
      </x:c>
      <x:c r="I304" s="29" t="str">
        <x:f>IF(ISNUMBER(D304),ROUND(D304,8),"")</x:f>
      </x:c>
      <x:c r="J304" s="29" t="n">
        <x:f>IF(ISNUMBER(F304),1,0)</x:f>
        <x:v>0</x:v>
      </x:c>
      <x:c r="K304" s="29" t="n">
        <x:f>IF(COUNTA(A304:F304)=0,0,1)</x:f>
        <x:v>0</x:v>
      </x:c>
    </x:row>
    <x:row r="305" ht="36" customHeight="1">
      <x:c r="A305" s="34"/>
      <x:c r="B305" s="34"/>
      <x:c r="C305" s="35"/>
      <x:c r="D305" s="36"/>
      <x:c r="E305" s="36"/>
      <x:c r="F305" s="37"/>
      <x:c r="G305" s="38" t="n">
        <x:f>IF(K305=0,0,IF(H305="",1,-1))</x:f>
        <x:v>0</x:v>
      </x:c>
      <x:c r="H305" s="33" t="str">
        <x:f>IF(K305=0,"",IF(A305="","Introduzca el ID de salida",IF(IF(IFERROR(OR(CODE(UPPER(LEFT(A305,1)))&lt;65,CODE(UPPER(LEFT(A305,1)))&gt;90),TRUE),TRUE,OR(NOT(ISTEXT(A305)),LEN(A305)&gt;64,LEN(A305)&lt;&gt;LEN(SUBSTITUTE(A305,"*","")),LEN(A305)&lt;&gt;LEN(SUBSTITUTE(A305,"?","")),LEN(A305)&lt;&gt;LEN(SUBSTITUTE(A305,"~","")),LEN(A305)&lt;&gt;LEN(SUBSTITUTE(A305,"=","")),LEN(A305)&lt;&gt;LEN(SUBSTITUTE(A305,"&lt;","")),LEN(A305)&lt;&gt;LEN(SUBSTITUTE(A305,"&gt;","")))),"ID: texto que empiece por A–Z, hasta 64 caracteres; sin *, ?, ~, =, &lt; ni &gt;. Ejemplo: T-001.",IF(COUNTIFS('Exits'!$A$9:$A$608,A305)&lt;&gt;1,"ID de salida duplicado",IF(B305="","Introduzca el ID de la operación principal",IF(IF(IFERROR(OR(CODE(UPPER(LEFT(B305,1)))&lt;65,CODE(UPPER(LEFT(B305,1)))&gt;90),TRUE),TRUE,OR(NOT(ISTEXT(B305)),LEN(B305)&gt;64,LEN(B305)&lt;&gt;LEN(SUBSTITUTE(B305,"*","")),LEN(B305)&lt;&gt;LEN(SUBSTITUTE(B305,"?","")),LEN(B305)&lt;&gt;LEN(SUBSTITUTE(B305,"~","")),LEN(B305)&lt;&gt;LEN(SUBSTITUTE(B305,"=","")),LEN(B305)&lt;&gt;LEN(SUBSTITUTE(B305,"&lt;","")),LEN(B305)&lt;&gt;LEN(SUBSTITUTE(B305,"&gt;","")))),"ID: texto que empiece por A–Z, hasta 64 caracteres; sin *, ?, ~, =, &lt; ni &gt;. Ejemplo: T-001.",IF(COUNTIFS('Trades'!$A$9:$A$208,B305)&lt;&gt;1,"El ID debe corresponder a una sola fila de Trades",IF(NOT(ISNUMBER(C305)),"Introduzca una fecha y hora de cierre válidas",IF(OR(C305&lt;1,C305&gt;2958465),"Introduzca una fecha y hora de cierre válidas",IF(NOT(ISNUMBER(D305)),"Indique una cantidad cerrada positiva",IF(OR(D305&lt;=0,D305&gt;1000000,ROUND(D305,8)&lt;&gt;D305),"Indique una cantidad cerrada positiva",IF(NOT(ISNUMBER(INDEX('Trades'!$D$9:$D$208,MATCH(B305,'Trades'!$A$9:$A$208,0)))),"Introduzca una fecha y hora de apertura válidas",IF(C305&lt;INDEX('Trades'!$D$9:$D$208,MATCH(B305,'Trades'!$A$9:$A$208,0)),"El cierre precede a la apertura",IF(AND(E305&lt;&gt;"",OR(NOT(ISNUMBER(E305)),E305&lt;=0)),"Indique un precio positivo o deje la celda vacía",IF(AND(F305&lt;&gt;"",NOT(ISNUMBER(F305))),"El P&amp;L bruto debe ser numérico o estar vacío",IF(AND(ISNUMBER(F305),OR(ABS(F305)&gt;1000000000,ROUND(F305,2)&lt;&gt;F305)),"Importes: hasta 2 decimales; valor absoluto de entrada ≤ 1.000.000.000.",""))))))))))))))))</x:f>
      </x:c>
      <x:c r="I305" s="29" t="str">
        <x:f>IF(ISNUMBER(D305),ROUND(D305,8),"")</x:f>
      </x:c>
      <x:c r="J305" s="29" t="n">
        <x:f>IF(ISNUMBER(F305),1,0)</x:f>
        <x:v>0</x:v>
      </x:c>
      <x:c r="K305" s="29" t="n">
        <x:f>IF(COUNTA(A305:F305)=0,0,1)</x:f>
        <x:v>0</x:v>
      </x:c>
    </x:row>
    <x:row r="306" ht="36" customHeight="1">
      <x:c r="A306" s="34"/>
      <x:c r="B306" s="34"/>
      <x:c r="C306" s="35"/>
      <x:c r="D306" s="36"/>
      <x:c r="E306" s="36"/>
      <x:c r="F306" s="37"/>
      <x:c r="G306" s="38" t="n">
        <x:f>IF(K306=0,0,IF(H306="",1,-1))</x:f>
        <x:v>0</x:v>
      </x:c>
      <x:c r="H306" s="33" t="str">
        <x:f>IF(K306=0,"",IF(A306="","Introduzca el ID de salida",IF(IF(IFERROR(OR(CODE(UPPER(LEFT(A306,1)))&lt;65,CODE(UPPER(LEFT(A306,1)))&gt;90),TRUE),TRUE,OR(NOT(ISTEXT(A306)),LEN(A306)&gt;64,LEN(A306)&lt;&gt;LEN(SUBSTITUTE(A306,"*","")),LEN(A306)&lt;&gt;LEN(SUBSTITUTE(A306,"?","")),LEN(A306)&lt;&gt;LEN(SUBSTITUTE(A306,"~","")),LEN(A306)&lt;&gt;LEN(SUBSTITUTE(A306,"=","")),LEN(A306)&lt;&gt;LEN(SUBSTITUTE(A306,"&lt;","")),LEN(A306)&lt;&gt;LEN(SUBSTITUTE(A306,"&gt;","")))),"ID: texto que empiece por A–Z, hasta 64 caracteres; sin *, ?, ~, =, &lt; ni &gt;. Ejemplo: T-001.",IF(COUNTIFS('Exits'!$A$9:$A$608,A306)&lt;&gt;1,"ID de salida duplicado",IF(B306="","Introduzca el ID de la operación principal",IF(IF(IFERROR(OR(CODE(UPPER(LEFT(B306,1)))&lt;65,CODE(UPPER(LEFT(B306,1)))&gt;90),TRUE),TRUE,OR(NOT(ISTEXT(B306)),LEN(B306)&gt;64,LEN(B306)&lt;&gt;LEN(SUBSTITUTE(B306,"*","")),LEN(B306)&lt;&gt;LEN(SUBSTITUTE(B306,"?","")),LEN(B306)&lt;&gt;LEN(SUBSTITUTE(B306,"~","")),LEN(B306)&lt;&gt;LEN(SUBSTITUTE(B306,"=","")),LEN(B306)&lt;&gt;LEN(SUBSTITUTE(B306,"&lt;","")),LEN(B306)&lt;&gt;LEN(SUBSTITUTE(B306,"&gt;","")))),"ID: texto que empiece por A–Z, hasta 64 caracteres; sin *, ?, ~, =, &lt; ni &gt;. Ejemplo: T-001.",IF(COUNTIFS('Trades'!$A$9:$A$208,B306)&lt;&gt;1,"El ID debe corresponder a una sola fila de Trades",IF(NOT(ISNUMBER(C306)),"Introduzca una fecha y hora de cierre válidas",IF(OR(C306&lt;1,C306&gt;2958465),"Introduzca una fecha y hora de cierre válidas",IF(NOT(ISNUMBER(D306)),"Indique una cantidad cerrada positiva",IF(OR(D306&lt;=0,D306&gt;1000000,ROUND(D306,8)&lt;&gt;D306),"Indique una cantidad cerrada positiva",IF(NOT(ISNUMBER(INDEX('Trades'!$D$9:$D$208,MATCH(B306,'Trades'!$A$9:$A$208,0)))),"Introduzca una fecha y hora de apertura válidas",IF(C306&lt;INDEX('Trades'!$D$9:$D$208,MATCH(B306,'Trades'!$A$9:$A$208,0)),"El cierre precede a la apertura",IF(AND(E306&lt;&gt;"",OR(NOT(ISNUMBER(E306)),E306&lt;=0)),"Indique un precio positivo o deje la celda vacía",IF(AND(F306&lt;&gt;"",NOT(ISNUMBER(F306))),"El P&amp;L bruto debe ser numérico o estar vacío",IF(AND(ISNUMBER(F306),OR(ABS(F306)&gt;1000000000,ROUND(F306,2)&lt;&gt;F306)),"Importes: hasta 2 decimales; valor absoluto de entrada ≤ 1.000.000.000.",""))))))))))))))))</x:f>
      </x:c>
      <x:c r="I306" s="29" t="str">
        <x:f>IF(ISNUMBER(D306),ROUND(D306,8),"")</x:f>
      </x:c>
      <x:c r="J306" s="29" t="n">
        <x:f>IF(ISNUMBER(F306),1,0)</x:f>
        <x:v>0</x:v>
      </x:c>
      <x:c r="K306" s="29" t="n">
        <x:f>IF(COUNTA(A306:F306)=0,0,1)</x:f>
        <x:v>0</x:v>
      </x:c>
    </x:row>
    <x:row r="307" ht="36" customHeight="1">
      <x:c r="A307" s="34"/>
      <x:c r="B307" s="34"/>
      <x:c r="C307" s="35"/>
      <x:c r="D307" s="36"/>
      <x:c r="E307" s="36"/>
      <x:c r="F307" s="37"/>
      <x:c r="G307" s="38" t="n">
        <x:f>IF(K307=0,0,IF(H307="",1,-1))</x:f>
        <x:v>0</x:v>
      </x:c>
      <x:c r="H307" s="33" t="str">
        <x:f>IF(K307=0,"",IF(A307="","Introduzca el ID de salida",IF(IF(IFERROR(OR(CODE(UPPER(LEFT(A307,1)))&lt;65,CODE(UPPER(LEFT(A307,1)))&gt;90),TRUE),TRUE,OR(NOT(ISTEXT(A307)),LEN(A307)&gt;64,LEN(A307)&lt;&gt;LEN(SUBSTITUTE(A307,"*","")),LEN(A307)&lt;&gt;LEN(SUBSTITUTE(A307,"?","")),LEN(A307)&lt;&gt;LEN(SUBSTITUTE(A307,"~","")),LEN(A307)&lt;&gt;LEN(SUBSTITUTE(A307,"=","")),LEN(A307)&lt;&gt;LEN(SUBSTITUTE(A307,"&lt;","")),LEN(A307)&lt;&gt;LEN(SUBSTITUTE(A307,"&gt;","")))),"ID: texto que empiece por A–Z, hasta 64 caracteres; sin *, ?, ~, =, &lt; ni &gt;. Ejemplo: T-001.",IF(COUNTIFS('Exits'!$A$9:$A$608,A307)&lt;&gt;1,"ID de salida duplicado",IF(B307="","Introduzca el ID de la operación principal",IF(IF(IFERROR(OR(CODE(UPPER(LEFT(B307,1)))&lt;65,CODE(UPPER(LEFT(B307,1)))&gt;90),TRUE),TRUE,OR(NOT(ISTEXT(B307)),LEN(B307)&gt;64,LEN(B307)&lt;&gt;LEN(SUBSTITUTE(B307,"*","")),LEN(B307)&lt;&gt;LEN(SUBSTITUTE(B307,"?","")),LEN(B307)&lt;&gt;LEN(SUBSTITUTE(B307,"~","")),LEN(B307)&lt;&gt;LEN(SUBSTITUTE(B307,"=","")),LEN(B307)&lt;&gt;LEN(SUBSTITUTE(B307,"&lt;","")),LEN(B307)&lt;&gt;LEN(SUBSTITUTE(B307,"&gt;","")))),"ID: texto que empiece por A–Z, hasta 64 caracteres; sin *, ?, ~, =, &lt; ni &gt;. Ejemplo: T-001.",IF(COUNTIFS('Trades'!$A$9:$A$208,B307)&lt;&gt;1,"El ID debe corresponder a una sola fila de Trades",IF(NOT(ISNUMBER(C307)),"Introduzca una fecha y hora de cierre válidas",IF(OR(C307&lt;1,C307&gt;2958465),"Introduzca una fecha y hora de cierre válidas",IF(NOT(ISNUMBER(D307)),"Indique una cantidad cerrada positiva",IF(OR(D307&lt;=0,D307&gt;1000000,ROUND(D307,8)&lt;&gt;D307),"Indique una cantidad cerrada positiva",IF(NOT(ISNUMBER(INDEX('Trades'!$D$9:$D$208,MATCH(B307,'Trades'!$A$9:$A$208,0)))),"Introduzca una fecha y hora de apertura válidas",IF(C307&lt;INDEX('Trades'!$D$9:$D$208,MATCH(B307,'Trades'!$A$9:$A$208,0)),"El cierre precede a la apertura",IF(AND(E307&lt;&gt;"",OR(NOT(ISNUMBER(E307)),E307&lt;=0)),"Indique un precio positivo o deje la celda vacía",IF(AND(F307&lt;&gt;"",NOT(ISNUMBER(F307))),"El P&amp;L bruto debe ser numérico o estar vacío",IF(AND(ISNUMBER(F307),OR(ABS(F307)&gt;1000000000,ROUND(F307,2)&lt;&gt;F307)),"Importes: hasta 2 decimales; valor absoluto de entrada ≤ 1.000.000.000.",""))))))))))))))))</x:f>
      </x:c>
      <x:c r="I307" s="29" t="str">
        <x:f>IF(ISNUMBER(D307),ROUND(D307,8),"")</x:f>
      </x:c>
      <x:c r="J307" s="29" t="n">
        <x:f>IF(ISNUMBER(F307),1,0)</x:f>
        <x:v>0</x:v>
      </x:c>
      <x:c r="K307" s="29" t="n">
        <x:f>IF(COUNTA(A307:F307)=0,0,1)</x:f>
        <x:v>0</x:v>
      </x:c>
    </x:row>
    <x:row r="308" ht="36" customHeight="1">
      <x:c r="A308" s="34"/>
      <x:c r="B308" s="34"/>
      <x:c r="C308" s="35"/>
      <x:c r="D308" s="36"/>
      <x:c r="E308" s="36"/>
      <x:c r="F308" s="37"/>
      <x:c r="G308" s="38" t="n">
        <x:f>IF(K308=0,0,IF(H308="",1,-1))</x:f>
        <x:v>0</x:v>
      </x:c>
      <x:c r="H308" s="33" t="str">
        <x:f>IF(K308=0,"",IF(A308="","Introduzca el ID de salida",IF(IF(IFERROR(OR(CODE(UPPER(LEFT(A308,1)))&lt;65,CODE(UPPER(LEFT(A308,1)))&gt;90),TRUE),TRUE,OR(NOT(ISTEXT(A308)),LEN(A308)&gt;64,LEN(A308)&lt;&gt;LEN(SUBSTITUTE(A308,"*","")),LEN(A308)&lt;&gt;LEN(SUBSTITUTE(A308,"?","")),LEN(A308)&lt;&gt;LEN(SUBSTITUTE(A308,"~","")),LEN(A308)&lt;&gt;LEN(SUBSTITUTE(A308,"=","")),LEN(A308)&lt;&gt;LEN(SUBSTITUTE(A308,"&lt;","")),LEN(A308)&lt;&gt;LEN(SUBSTITUTE(A308,"&gt;","")))),"ID: texto que empiece por A–Z, hasta 64 caracteres; sin *, ?, ~, =, &lt; ni &gt;. Ejemplo: T-001.",IF(COUNTIFS('Exits'!$A$9:$A$608,A308)&lt;&gt;1,"ID de salida duplicado",IF(B308="","Introduzca el ID de la operación principal",IF(IF(IFERROR(OR(CODE(UPPER(LEFT(B308,1)))&lt;65,CODE(UPPER(LEFT(B308,1)))&gt;90),TRUE),TRUE,OR(NOT(ISTEXT(B308)),LEN(B308)&gt;64,LEN(B308)&lt;&gt;LEN(SUBSTITUTE(B308,"*","")),LEN(B308)&lt;&gt;LEN(SUBSTITUTE(B308,"?","")),LEN(B308)&lt;&gt;LEN(SUBSTITUTE(B308,"~","")),LEN(B308)&lt;&gt;LEN(SUBSTITUTE(B308,"=","")),LEN(B308)&lt;&gt;LEN(SUBSTITUTE(B308,"&lt;","")),LEN(B308)&lt;&gt;LEN(SUBSTITUTE(B308,"&gt;","")))),"ID: texto que empiece por A–Z, hasta 64 caracteres; sin *, ?, ~, =, &lt; ni &gt;. Ejemplo: T-001.",IF(COUNTIFS('Trades'!$A$9:$A$208,B308)&lt;&gt;1,"El ID debe corresponder a una sola fila de Trades",IF(NOT(ISNUMBER(C308)),"Introduzca una fecha y hora de cierre válidas",IF(OR(C308&lt;1,C308&gt;2958465),"Introduzca una fecha y hora de cierre válidas",IF(NOT(ISNUMBER(D308)),"Indique una cantidad cerrada positiva",IF(OR(D308&lt;=0,D308&gt;1000000,ROUND(D308,8)&lt;&gt;D308),"Indique una cantidad cerrada positiva",IF(NOT(ISNUMBER(INDEX('Trades'!$D$9:$D$208,MATCH(B308,'Trades'!$A$9:$A$208,0)))),"Introduzca una fecha y hora de apertura válidas",IF(C308&lt;INDEX('Trades'!$D$9:$D$208,MATCH(B308,'Trades'!$A$9:$A$208,0)),"El cierre precede a la apertura",IF(AND(E308&lt;&gt;"",OR(NOT(ISNUMBER(E308)),E308&lt;=0)),"Indique un precio positivo o deje la celda vacía",IF(AND(F308&lt;&gt;"",NOT(ISNUMBER(F308))),"El P&amp;L bruto debe ser numérico o estar vacío",IF(AND(ISNUMBER(F308),OR(ABS(F308)&gt;1000000000,ROUND(F308,2)&lt;&gt;F308)),"Importes: hasta 2 decimales; valor absoluto de entrada ≤ 1.000.000.000.",""))))))))))))))))</x:f>
      </x:c>
      <x:c r="I308" s="29" t="str">
        <x:f>IF(ISNUMBER(D308),ROUND(D308,8),"")</x:f>
      </x:c>
      <x:c r="J308" s="29" t="n">
        <x:f>IF(ISNUMBER(F308),1,0)</x:f>
        <x:v>0</x:v>
      </x:c>
      <x:c r="K308" s="29" t="n">
        <x:f>IF(COUNTA(A308:F308)=0,0,1)</x:f>
        <x:v>0</x:v>
      </x:c>
    </x:row>
    <x:row r="309" ht="36" customHeight="1">
      <x:c r="A309" s="34"/>
      <x:c r="B309" s="34"/>
      <x:c r="C309" s="35"/>
      <x:c r="D309" s="36"/>
      <x:c r="E309" s="36"/>
      <x:c r="F309" s="37"/>
      <x:c r="G309" s="38" t="n">
        <x:f>IF(K309=0,0,IF(H309="",1,-1))</x:f>
        <x:v>0</x:v>
      </x:c>
      <x:c r="H309" s="33" t="str">
        <x:f>IF(K309=0,"",IF(A309="","Introduzca el ID de salida",IF(IF(IFERROR(OR(CODE(UPPER(LEFT(A309,1)))&lt;65,CODE(UPPER(LEFT(A309,1)))&gt;90),TRUE),TRUE,OR(NOT(ISTEXT(A309)),LEN(A309)&gt;64,LEN(A309)&lt;&gt;LEN(SUBSTITUTE(A309,"*","")),LEN(A309)&lt;&gt;LEN(SUBSTITUTE(A309,"?","")),LEN(A309)&lt;&gt;LEN(SUBSTITUTE(A309,"~","")),LEN(A309)&lt;&gt;LEN(SUBSTITUTE(A309,"=","")),LEN(A309)&lt;&gt;LEN(SUBSTITUTE(A309,"&lt;","")),LEN(A309)&lt;&gt;LEN(SUBSTITUTE(A309,"&gt;","")))),"ID: texto que empiece por A–Z, hasta 64 caracteres; sin *, ?, ~, =, &lt; ni &gt;. Ejemplo: T-001.",IF(COUNTIFS('Exits'!$A$9:$A$608,A309)&lt;&gt;1,"ID de salida duplicado",IF(B309="","Introduzca el ID de la operación principal",IF(IF(IFERROR(OR(CODE(UPPER(LEFT(B309,1)))&lt;65,CODE(UPPER(LEFT(B309,1)))&gt;90),TRUE),TRUE,OR(NOT(ISTEXT(B309)),LEN(B309)&gt;64,LEN(B309)&lt;&gt;LEN(SUBSTITUTE(B309,"*","")),LEN(B309)&lt;&gt;LEN(SUBSTITUTE(B309,"?","")),LEN(B309)&lt;&gt;LEN(SUBSTITUTE(B309,"~","")),LEN(B309)&lt;&gt;LEN(SUBSTITUTE(B309,"=","")),LEN(B309)&lt;&gt;LEN(SUBSTITUTE(B309,"&lt;","")),LEN(B309)&lt;&gt;LEN(SUBSTITUTE(B309,"&gt;","")))),"ID: texto que empiece por A–Z, hasta 64 caracteres; sin *, ?, ~, =, &lt; ni &gt;. Ejemplo: T-001.",IF(COUNTIFS('Trades'!$A$9:$A$208,B309)&lt;&gt;1,"El ID debe corresponder a una sola fila de Trades",IF(NOT(ISNUMBER(C309)),"Introduzca una fecha y hora de cierre válidas",IF(OR(C309&lt;1,C309&gt;2958465),"Introduzca una fecha y hora de cierre válidas",IF(NOT(ISNUMBER(D309)),"Indique una cantidad cerrada positiva",IF(OR(D309&lt;=0,D309&gt;1000000,ROUND(D309,8)&lt;&gt;D309),"Indique una cantidad cerrada positiva",IF(NOT(ISNUMBER(INDEX('Trades'!$D$9:$D$208,MATCH(B309,'Trades'!$A$9:$A$208,0)))),"Introduzca una fecha y hora de apertura válidas",IF(C309&lt;INDEX('Trades'!$D$9:$D$208,MATCH(B309,'Trades'!$A$9:$A$208,0)),"El cierre precede a la apertura",IF(AND(E309&lt;&gt;"",OR(NOT(ISNUMBER(E309)),E309&lt;=0)),"Indique un precio positivo o deje la celda vacía",IF(AND(F309&lt;&gt;"",NOT(ISNUMBER(F309))),"El P&amp;L bruto debe ser numérico o estar vacío",IF(AND(ISNUMBER(F309),OR(ABS(F309)&gt;1000000000,ROUND(F309,2)&lt;&gt;F309)),"Importes: hasta 2 decimales; valor absoluto de entrada ≤ 1.000.000.000.",""))))))))))))))))</x:f>
      </x:c>
      <x:c r="I309" s="29" t="str">
        <x:f>IF(ISNUMBER(D309),ROUND(D309,8),"")</x:f>
      </x:c>
      <x:c r="J309" s="29" t="n">
        <x:f>IF(ISNUMBER(F309),1,0)</x:f>
        <x:v>0</x:v>
      </x:c>
      <x:c r="K309" s="29" t="n">
        <x:f>IF(COUNTA(A309:F309)=0,0,1)</x:f>
        <x:v>0</x:v>
      </x:c>
    </x:row>
    <x:row r="310" ht="36" customHeight="1">
      <x:c r="A310" s="34"/>
      <x:c r="B310" s="34"/>
      <x:c r="C310" s="35"/>
      <x:c r="D310" s="36"/>
      <x:c r="E310" s="36"/>
      <x:c r="F310" s="37"/>
      <x:c r="G310" s="38" t="n">
        <x:f>IF(K310=0,0,IF(H310="",1,-1))</x:f>
        <x:v>0</x:v>
      </x:c>
      <x:c r="H310" s="33" t="str">
        <x:f>IF(K310=0,"",IF(A310="","Introduzca el ID de salida",IF(IF(IFERROR(OR(CODE(UPPER(LEFT(A310,1)))&lt;65,CODE(UPPER(LEFT(A310,1)))&gt;90),TRUE),TRUE,OR(NOT(ISTEXT(A310)),LEN(A310)&gt;64,LEN(A310)&lt;&gt;LEN(SUBSTITUTE(A310,"*","")),LEN(A310)&lt;&gt;LEN(SUBSTITUTE(A310,"?","")),LEN(A310)&lt;&gt;LEN(SUBSTITUTE(A310,"~","")),LEN(A310)&lt;&gt;LEN(SUBSTITUTE(A310,"=","")),LEN(A310)&lt;&gt;LEN(SUBSTITUTE(A310,"&lt;","")),LEN(A310)&lt;&gt;LEN(SUBSTITUTE(A310,"&gt;","")))),"ID: texto que empiece por A–Z, hasta 64 caracteres; sin *, ?, ~, =, &lt; ni &gt;. Ejemplo: T-001.",IF(COUNTIFS('Exits'!$A$9:$A$608,A310)&lt;&gt;1,"ID de salida duplicado",IF(B310="","Introduzca el ID de la operación principal",IF(IF(IFERROR(OR(CODE(UPPER(LEFT(B310,1)))&lt;65,CODE(UPPER(LEFT(B310,1)))&gt;90),TRUE),TRUE,OR(NOT(ISTEXT(B310)),LEN(B310)&gt;64,LEN(B310)&lt;&gt;LEN(SUBSTITUTE(B310,"*","")),LEN(B310)&lt;&gt;LEN(SUBSTITUTE(B310,"?","")),LEN(B310)&lt;&gt;LEN(SUBSTITUTE(B310,"~","")),LEN(B310)&lt;&gt;LEN(SUBSTITUTE(B310,"=","")),LEN(B310)&lt;&gt;LEN(SUBSTITUTE(B310,"&lt;","")),LEN(B310)&lt;&gt;LEN(SUBSTITUTE(B310,"&gt;","")))),"ID: texto que empiece por A–Z, hasta 64 caracteres; sin *, ?, ~, =, &lt; ni &gt;. Ejemplo: T-001.",IF(COUNTIFS('Trades'!$A$9:$A$208,B310)&lt;&gt;1,"El ID debe corresponder a una sola fila de Trades",IF(NOT(ISNUMBER(C310)),"Introduzca una fecha y hora de cierre válidas",IF(OR(C310&lt;1,C310&gt;2958465),"Introduzca una fecha y hora de cierre válidas",IF(NOT(ISNUMBER(D310)),"Indique una cantidad cerrada positiva",IF(OR(D310&lt;=0,D310&gt;1000000,ROUND(D310,8)&lt;&gt;D310),"Indique una cantidad cerrada positiva",IF(NOT(ISNUMBER(INDEX('Trades'!$D$9:$D$208,MATCH(B310,'Trades'!$A$9:$A$208,0)))),"Introduzca una fecha y hora de apertura válidas",IF(C310&lt;INDEX('Trades'!$D$9:$D$208,MATCH(B310,'Trades'!$A$9:$A$208,0)),"El cierre precede a la apertura",IF(AND(E310&lt;&gt;"",OR(NOT(ISNUMBER(E310)),E310&lt;=0)),"Indique un precio positivo o deje la celda vacía",IF(AND(F310&lt;&gt;"",NOT(ISNUMBER(F310))),"El P&amp;L bruto debe ser numérico o estar vacío",IF(AND(ISNUMBER(F310),OR(ABS(F310)&gt;1000000000,ROUND(F310,2)&lt;&gt;F310)),"Importes: hasta 2 decimales; valor absoluto de entrada ≤ 1.000.000.000.",""))))))))))))))))</x:f>
      </x:c>
      <x:c r="I310" s="29" t="str">
        <x:f>IF(ISNUMBER(D310),ROUND(D310,8),"")</x:f>
      </x:c>
      <x:c r="J310" s="29" t="n">
        <x:f>IF(ISNUMBER(F310),1,0)</x:f>
        <x:v>0</x:v>
      </x:c>
      <x:c r="K310" s="29" t="n">
        <x:f>IF(COUNTA(A310:F310)=0,0,1)</x:f>
        <x:v>0</x:v>
      </x:c>
    </x:row>
    <x:row r="311" ht="36" customHeight="1">
      <x:c r="A311" s="34"/>
      <x:c r="B311" s="34"/>
      <x:c r="C311" s="35"/>
      <x:c r="D311" s="36"/>
      <x:c r="E311" s="36"/>
      <x:c r="F311" s="37"/>
      <x:c r="G311" s="38" t="n">
        <x:f>IF(K311=0,0,IF(H311="",1,-1))</x:f>
        <x:v>0</x:v>
      </x:c>
      <x:c r="H311" s="33" t="str">
        <x:f>IF(K311=0,"",IF(A311="","Introduzca el ID de salida",IF(IF(IFERROR(OR(CODE(UPPER(LEFT(A311,1)))&lt;65,CODE(UPPER(LEFT(A311,1)))&gt;90),TRUE),TRUE,OR(NOT(ISTEXT(A311)),LEN(A311)&gt;64,LEN(A311)&lt;&gt;LEN(SUBSTITUTE(A311,"*","")),LEN(A311)&lt;&gt;LEN(SUBSTITUTE(A311,"?","")),LEN(A311)&lt;&gt;LEN(SUBSTITUTE(A311,"~","")),LEN(A311)&lt;&gt;LEN(SUBSTITUTE(A311,"=","")),LEN(A311)&lt;&gt;LEN(SUBSTITUTE(A311,"&lt;","")),LEN(A311)&lt;&gt;LEN(SUBSTITUTE(A311,"&gt;","")))),"ID: texto que empiece por A–Z, hasta 64 caracteres; sin *, ?, ~, =, &lt; ni &gt;. Ejemplo: T-001.",IF(COUNTIFS('Exits'!$A$9:$A$608,A311)&lt;&gt;1,"ID de salida duplicado",IF(B311="","Introduzca el ID de la operación principal",IF(IF(IFERROR(OR(CODE(UPPER(LEFT(B311,1)))&lt;65,CODE(UPPER(LEFT(B311,1)))&gt;90),TRUE),TRUE,OR(NOT(ISTEXT(B311)),LEN(B311)&gt;64,LEN(B311)&lt;&gt;LEN(SUBSTITUTE(B311,"*","")),LEN(B311)&lt;&gt;LEN(SUBSTITUTE(B311,"?","")),LEN(B311)&lt;&gt;LEN(SUBSTITUTE(B311,"~","")),LEN(B311)&lt;&gt;LEN(SUBSTITUTE(B311,"=","")),LEN(B311)&lt;&gt;LEN(SUBSTITUTE(B311,"&lt;","")),LEN(B311)&lt;&gt;LEN(SUBSTITUTE(B311,"&gt;","")))),"ID: texto que empiece por A–Z, hasta 64 caracteres; sin *, ?, ~, =, &lt; ni &gt;. Ejemplo: T-001.",IF(COUNTIFS('Trades'!$A$9:$A$208,B311)&lt;&gt;1,"El ID debe corresponder a una sola fila de Trades",IF(NOT(ISNUMBER(C311)),"Introduzca una fecha y hora de cierre válidas",IF(OR(C311&lt;1,C311&gt;2958465),"Introduzca una fecha y hora de cierre válidas",IF(NOT(ISNUMBER(D311)),"Indique una cantidad cerrada positiva",IF(OR(D311&lt;=0,D311&gt;1000000,ROUND(D311,8)&lt;&gt;D311),"Indique una cantidad cerrada positiva",IF(NOT(ISNUMBER(INDEX('Trades'!$D$9:$D$208,MATCH(B311,'Trades'!$A$9:$A$208,0)))),"Introduzca una fecha y hora de apertura válidas",IF(C311&lt;INDEX('Trades'!$D$9:$D$208,MATCH(B311,'Trades'!$A$9:$A$208,0)),"El cierre precede a la apertura",IF(AND(E311&lt;&gt;"",OR(NOT(ISNUMBER(E311)),E311&lt;=0)),"Indique un precio positivo o deje la celda vacía",IF(AND(F311&lt;&gt;"",NOT(ISNUMBER(F311))),"El P&amp;L bruto debe ser numérico o estar vacío",IF(AND(ISNUMBER(F311),OR(ABS(F311)&gt;1000000000,ROUND(F311,2)&lt;&gt;F311)),"Importes: hasta 2 decimales; valor absoluto de entrada ≤ 1.000.000.000.",""))))))))))))))))</x:f>
      </x:c>
      <x:c r="I311" s="29" t="str">
        <x:f>IF(ISNUMBER(D311),ROUND(D311,8),"")</x:f>
      </x:c>
      <x:c r="J311" s="29" t="n">
        <x:f>IF(ISNUMBER(F311),1,0)</x:f>
        <x:v>0</x:v>
      </x:c>
      <x:c r="K311" s="29" t="n">
        <x:f>IF(COUNTA(A311:F311)=0,0,1)</x:f>
        <x:v>0</x:v>
      </x:c>
    </x:row>
    <x:row r="312" ht="36" customHeight="1">
      <x:c r="A312" s="34"/>
      <x:c r="B312" s="34"/>
      <x:c r="C312" s="35"/>
      <x:c r="D312" s="36"/>
      <x:c r="E312" s="36"/>
      <x:c r="F312" s="37"/>
      <x:c r="G312" s="38" t="n">
        <x:f>IF(K312=0,0,IF(H312="",1,-1))</x:f>
        <x:v>0</x:v>
      </x:c>
      <x:c r="H312" s="33" t="str">
        <x:f>IF(K312=0,"",IF(A312="","Introduzca el ID de salida",IF(IF(IFERROR(OR(CODE(UPPER(LEFT(A312,1)))&lt;65,CODE(UPPER(LEFT(A312,1)))&gt;90),TRUE),TRUE,OR(NOT(ISTEXT(A312)),LEN(A312)&gt;64,LEN(A312)&lt;&gt;LEN(SUBSTITUTE(A312,"*","")),LEN(A312)&lt;&gt;LEN(SUBSTITUTE(A312,"?","")),LEN(A312)&lt;&gt;LEN(SUBSTITUTE(A312,"~","")),LEN(A312)&lt;&gt;LEN(SUBSTITUTE(A312,"=","")),LEN(A312)&lt;&gt;LEN(SUBSTITUTE(A312,"&lt;","")),LEN(A312)&lt;&gt;LEN(SUBSTITUTE(A312,"&gt;","")))),"ID: texto que empiece por A–Z, hasta 64 caracteres; sin *, ?, ~, =, &lt; ni &gt;. Ejemplo: T-001.",IF(COUNTIFS('Exits'!$A$9:$A$608,A312)&lt;&gt;1,"ID de salida duplicado",IF(B312="","Introduzca el ID de la operación principal",IF(IF(IFERROR(OR(CODE(UPPER(LEFT(B312,1)))&lt;65,CODE(UPPER(LEFT(B312,1)))&gt;90),TRUE),TRUE,OR(NOT(ISTEXT(B312)),LEN(B312)&gt;64,LEN(B312)&lt;&gt;LEN(SUBSTITUTE(B312,"*","")),LEN(B312)&lt;&gt;LEN(SUBSTITUTE(B312,"?","")),LEN(B312)&lt;&gt;LEN(SUBSTITUTE(B312,"~","")),LEN(B312)&lt;&gt;LEN(SUBSTITUTE(B312,"=","")),LEN(B312)&lt;&gt;LEN(SUBSTITUTE(B312,"&lt;","")),LEN(B312)&lt;&gt;LEN(SUBSTITUTE(B312,"&gt;","")))),"ID: texto que empiece por A–Z, hasta 64 caracteres; sin *, ?, ~, =, &lt; ni &gt;. Ejemplo: T-001.",IF(COUNTIFS('Trades'!$A$9:$A$208,B312)&lt;&gt;1,"El ID debe corresponder a una sola fila de Trades",IF(NOT(ISNUMBER(C312)),"Introduzca una fecha y hora de cierre válidas",IF(OR(C312&lt;1,C312&gt;2958465),"Introduzca una fecha y hora de cierre válidas",IF(NOT(ISNUMBER(D312)),"Indique una cantidad cerrada positiva",IF(OR(D312&lt;=0,D312&gt;1000000,ROUND(D312,8)&lt;&gt;D312),"Indique una cantidad cerrada positiva",IF(NOT(ISNUMBER(INDEX('Trades'!$D$9:$D$208,MATCH(B312,'Trades'!$A$9:$A$208,0)))),"Introduzca una fecha y hora de apertura válidas",IF(C312&lt;INDEX('Trades'!$D$9:$D$208,MATCH(B312,'Trades'!$A$9:$A$208,0)),"El cierre precede a la apertura",IF(AND(E312&lt;&gt;"",OR(NOT(ISNUMBER(E312)),E312&lt;=0)),"Indique un precio positivo o deje la celda vacía",IF(AND(F312&lt;&gt;"",NOT(ISNUMBER(F312))),"El P&amp;L bruto debe ser numérico o estar vacío",IF(AND(ISNUMBER(F312),OR(ABS(F312)&gt;1000000000,ROUND(F312,2)&lt;&gt;F312)),"Importes: hasta 2 decimales; valor absoluto de entrada ≤ 1.000.000.000.",""))))))))))))))))</x:f>
      </x:c>
      <x:c r="I312" s="29" t="str">
        <x:f>IF(ISNUMBER(D312),ROUND(D312,8),"")</x:f>
      </x:c>
      <x:c r="J312" s="29" t="n">
        <x:f>IF(ISNUMBER(F312),1,0)</x:f>
        <x:v>0</x:v>
      </x:c>
      <x:c r="K312" s="29" t="n">
        <x:f>IF(COUNTA(A312:F312)=0,0,1)</x:f>
        <x:v>0</x:v>
      </x:c>
    </x:row>
    <x:row r="313" ht="36" customHeight="1">
      <x:c r="A313" s="34"/>
      <x:c r="B313" s="34"/>
      <x:c r="C313" s="35"/>
      <x:c r="D313" s="36"/>
      <x:c r="E313" s="36"/>
      <x:c r="F313" s="37"/>
      <x:c r="G313" s="38" t="n">
        <x:f>IF(K313=0,0,IF(H313="",1,-1))</x:f>
        <x:v>0</x:v>
      </x:c>
      <x:c r="H313" s="33" t="str">
        <x:f>IF(K313=0,"",IF(A313="","Introduzca el ID de salida",IF(IF(IFERROR(OR(CODE(UPPER(LEFT(A313,1)))&lt;65,CODE(UPPER(LEFT(A313,1)))&gt;90),TRUE),TRUE,OR(NOT(ISTEXT(A313)),LEN(A313)&gt;64,LEN(A313)&lt;&gt;LEN(SUBSTITUTE(A313,"*","")),LEN(A313)&lt;&gt;LEN(SUBSTITUTE(A313,"?","")),LEN(A313)&lt;&gt;LEN(SUBSTITUTE(A313,"~","")),LEN(A313)&lt;&gt;LEN(SUBSTITUTE(A313,"=","")),LEN(A313)&lt;&gt;LEN(SUBSTITUTE(A313,"&lt;","")),LEN(A313)&lt;&gt;LEN(SUBSTITUTE(A313,"&gt;","")))),"ID: texto que empiece por A–Z, hasta 64 caracteres; sin *, ?, ~, =, &lt; ni &gt;. Ejemplo: T-001.",IF(COUNTIFS('Exits'!$A$9:$A$608,A313)&lt;&gt;1,"ID de salida duplicado",IF(B313="","Introduzca el ID de la operación principal",IF(IF(IFERROR(OR(CODE(UPPER(LEFT(B313,1)))&lt;65,CODE(UPPER(LEFT(B313,1)))&gt;90),TRUE),TRUE,OR(NOT(ISTEXT(B313)),LEN(B313)&gt;64,LEN(B313)&lt;&gt;LEN(SUBSTITUTE(B313,"*","")),LEN(B313)&lt;&gt;LEN(SUBSTITUTE(B313,"?","")),LEN(B313)&lt;&gt;LEN(SUBSTITUTE(B313,"~","")),LEN(B313)&lt;&gt;LEN(SUBSTITUTE(B313,"=","")),LEN(B313)&lt;&gt;LEN(SUBSTITUTE(B313,"&lt;","")),LEN(B313)&lt;&gt;LEN(SUBSTITUTE(B313,"&gt;","")))),"ID: texto que empiece por A–Z, hasta 64 caracteres; sin *, ?, ~, =, &lt; ni &gt;. Ejemplo: T-001.",IF(COUNTIFS('Trades'!$A$9:$A$208,B313)&lt;&gt;1,"El ID debe corresponder a una sola fila de Trades",IF(NOT(ISNUMBER(C313)),"Introduzca una fecha y hora de cierre válidas",IF(OR(C313&lt;1,C313&gt;2958465),"Introduzca una fecha y hora de cierre válidas",IF(NOT(ISNUMBER(D313)),"Indique una cantidad cerrada positiva",IF(OR(D313&lt;=0,D313&gt;1000000,ROUND(D313,8)&lt;&gt;D313),"Indique una cantidad cerrada positiva",IF(NOT(ISNUMBER(INDEX('Trades'!$D$9:$D$208,MATCH(B313,'Trades'!$A$9:$A$208,0)))),"Introduzca una fecha y hora de apertura válidas",IF(C313&lt;INDEX('Trades'!$D$9:$D$208,MATCH(B313,'Trades'!$A$9:$A$208,0)),"El cierre precede a la apertura",IF(AND(E313&lt;&gt;"",OR(NOT(ISNUMBER(E313)),E313&lt;=0)),"Indique un precio positivo o deje la celda vacía",IF(AND(F313&lt;&gt;"",NOT(ISNUMBER(F313))),"El P&amp;L bruto debe ser numérico o estar vacío",IF(AND(ISNUMBER(F313),OR(ABS(F313)&gt;1000000000,ROUND(F313,2)&lt;&gt;F313)),"Importes: hasta 2 decimales; valor absoluto de entrada ≤ 1.000.000.000.",""))))))))))))))))</x:f>
      </x:c>
      <x:c r="I313" s="29" t="str">
        <x:f>IF(ISNUMBER(D313),ROUND(D313,8),"")</x:f>
      </x:c>
      <x:c r="J313" s="29" t="n">
        <x:f>IF(ISNUMBER(F313),1,0)</x:f>
        <x:v>0</x:v>
      </x:c>
      <x:c r="K313" s="29" t="n">
        <x:f>IF(COUNTA(A313:F313)=0,0,1)</x:f>
        <x:v>0</x:v>
      </x:c>
    </x:row>
    <x:row r="314" ht="36" customHeight="1">
      <x:c r="A314" s="34"/>
      <x:c r="B314" s="34"/>
      <x:c r="C314" s="35"/>
      <x:c r="D314" s="36"/>
      <x:c r="E314" s="36"/>
      <x:c r="F314" s="37"/>
      <x:c r="G314" s="38" t="n">
        <x:f>IF(K314=0,0,IF(H314="",1,-1))</x:f>
        <x:v>0</x:v>
      </x:c>
      <x:c r="H314" s="33" t="str">
        <x:f>IF(K314=0,"",IF(A314="","Introduzca el ID de salida",IF(IF(IFERROR(OR(CODE(UPPER(LEFT(A314,1)))&lt;65,CODE(UPPER(LEFT(A314,1)))&gt;90),TRUE),TRUE,OR(NOT(ISTEXT(A314)),LEN(A314)&gt;64,LEN(A314)&lt;&gt;LEN(SUBSTITUTE(A314,"*","")),LEN(A314)&lt;&gt;LEN(SUBSTITUTE(A314,"?","")),LEN(A314)&lt;&gt;LEN(SUBSTITUTE(A314,"~","")),LEN(A314)&lt;&gt;LEN(SUBSTITUTE(A314,"=","")),LEN(A314)&lt;&gt;LEN(SUBSTITUTE(A314,"&lt;","")),LEN(A314)&lt;&gt;LEN(SUBSTITUTE(A314,"&gt;","")))),"ID: texto que empiece por A–Z, hasta 64 caracteres; sin *, ?, ~, =, &lt; ni &gt;. Ejemplo: T-001.",IF(COUNTIFS('Exits'!$A$9:$A$608,A314)&lt;&gt;1,"ID de salida duplicado",IF(B314="","Introduzca el ID de la operación principal",IF(IF(IFERROR(OR(CODE(UPPER(LEFT(B314,1)))&lt;65,CODE(UPPER(LEFT(B314,1)))&gt;90),TRUE),TRUE,OR(NOT(ISTEXT(B314)),LEN(B314)&gt;64,LEN(B314)&lt;&gt;LEN(SUBSTITUTE(B314,"*","")),LEN(B314)&lt;&gt;LEN(SUBSTITUTE(B314,"?","")),LEN(B314)&lt;&gt;LEN(SUBSTITUTE(B314,"~","")),LEN(B314)&lt;&gt;LEN(SUBSTITUTE(B314,"=","")),LEN(B314)&lt;&gt;LEN(SUBSTITUTE(B314,"&lt;","")),LEN(B314)&lt;&gt;LEN(SUBSTITUTE(B314,"&gt;","")))),"ID: texto que empiece por A–Z, hasta 64 caracteres; sin *, ?, ~, =, &lt; ni &gt;. Ejemplo: T-001.",IF(COUNTIFS('Trades'!$A$9:$A$208,B314)&lt;&gt;1,"El ID debe corresponder a una sola fila de Trades",IF(NOT(ISNUMBER(C314)),"Introduzca una fecha y hora de cierre válidas",IF(OR(C314&lt;1,C314&gt;2958465),"Introduzca una fecha y hora de cierre válidas",IF(NOT(ISNUMBER(D314)),"Indique una cantidad cerrada positiva",IF(OR(D314&lt;=0,D314&gt;1000000,ROUND(D314,8)&lt;&gt;D314),"Indique una cantidad cerrada positiva",IF(NOT(ISNUMBER(INDEX('Trades'!$D$9:$D$208,MATCH(B314,'Trades'!$A$9:$A$208,0)))),"Introduzca una fecha y hora de apertura válidas",IF(C314&lt;INDEX('Trades'!$D$9:$D$208,MATCH(B314,'Trades'!$A$9:$A$208,0)),"El cierre precede a la apertura",IF(AND(E314&lt;&gt;"",OR(NOT(ISNUMBER(E314)),E314&lt;=0)),"Indique un precio positivo o deje la celda vacía",IF(AND(F314&lt;&gt;"",NOT(ISNUMBER(F314))),"El P&amp;L bruto debe ser numérico o estar vacío",IF(AND(ISNUMBER(F314),OR(ABS(F314)&gt;1000000000,ROUND(F314,2)&lt;&gt;F314)),"Importes: hasta 2 decimales; valor absoluto de entrada ≤ 1.000.000.000.",""))))))))))))))))</x:f>
      </x:c>
      <x:c r="I314" s="29" t="str">
        <x:f>IF(ISNUMBER(D314),ROUND(D314,8),"")</x:f>
      </x:c>
      <x:c r="J314" s="29" t="n">
        <x:f>IF(ISNUMBER(F314),1,0)</x:f>
        <x:v>0</x:v>
      </x:c>
      <x:c r="K314" s="29" t="n">
        <x:f>IF(COUNTA(A314:F314)=0,0,1)</x:f>
        <x:v>0</x:v>
      </x:c>
    </x:row>
    <x:row r="315" ht="36" customHeight="1">
      <x:c r="A315" s="34"/>
      <x:c r="B315" s="34"/>
      <x:c r="C315" s="35"/>
      <x:c r="D315" s="36"/>
      <x:c r="E315" s="36"/>
      <x:c r="F315" s="37"/>
      <x:c r="G315" s="38" t="n">
        <x:f>IF(K315=0,0,IF(H315="",1,-1))</x:f>
        <x:v>0</x:v>
      </x:c>
      <x:c r="H315" s="33" t="str">
        <x:f>IF(K315=0,"",IF(A315="","Introduzca el ID de salida",IF(IF(IFERROR(OR(CODE(UPPER(LEFT(A315,1)))&lt;65,CODE(UPPER(LEFT(A315,1)))&gt;90),TRUE),TRUE,OR(NOT(ISTEXT(A315)),LEN(A315)&gt;64,LEN(A315)&lt;&gt;LEN(SUBSTITUTE(A315,"*","")),LEN(A315)&lt;&gt;LEN(SUBSTITUTE(A315,"?","")),LEN(A315)&lt;&gt;LEN(SUBSTITUTE(A315,"~","")),LEN(A315)&lt;&gt;LEN(SUBSTITUTE(A315,"=","")),LEN(A315)&lt;&gt;LEN(SUBSTITUTE(A315,"&lt;","")),LEN(A315)&lt;&gt;LEN(SUBSTITUTE(A315,"&gt;","")))),"ID: texto que empiece por A–Z, hasta 64 caracteres; sin *, ?, ~, =, &lt; ni &gt;. Ejemplo: T-001.",IF(COUNTIFS('Exits'!$A$9:$A$608,A315)&lt;&gt;1,"ID de salida duplicado",IF(B315="","Introduzca el ID de la operación principal",IF(IF(IFERROR(OR(CODE(UPPER(LEFT(B315,1)))&lt;65,CODE(UPPER(LEFT(B315,1)))&gt;90),TRUE),TRUE,OR(NOT(ISTEXT(B315)),LEN(B315)&gt;64,LEN(B315)&lt;&gt;LEN(SUBSTITUTE(B315,"*","")),LEN(B315)&lt;&gt;LEN(SUBSTITUTE(B315,"?","")),LEN(B315)&lt;&gt;LEN(SUBSTITUTE(B315,"~","")),LEN(B315)&lt;&gt;LEN(SUBSTITUTE(B315,"=","")),LEN(B315)&lt;&gt;LEN(SUBSTITUTE(B315,"&lt;","")),LEN(B315)&lt;&gt;LEN(SUBSTITUTE(B315,"&gt;","")))),"ID: texto que empiece por A–Z, hasta 64 caracteres; sin *, ?, ~, =, &lt; ni &gt;. Ejemplo: T-001.",IF(COUNTIFS('Trades'!$A$9:$A$208,B315)&lt;&gt;1,"El ID debe corresponder a una sola fila de Trades",IF(NOT(ISNUMBER(C315)),"Introduzca una fecha y hora de cierre válidas",IF(OR(C315&lt;1,C315&gt;2958465),"Introduzca una fecha y hora de cierre válidas",IF(NOT(ISNUMBER(D315)),"Indique una cantidad cerrada positiva",IF(OR(D315&lt;=0,D315&gt;1000000,ROUND(D315,8)&lt;&gt;D315),"Indique una cantidad cerrada positiva",IF(NOT(ISNUMBER(INDEX('Trades'!$D$9:$D$208,MATCH(B315,'Trades'!$A$9:$A$208,0)))),"Introduzca una fecha y hora de apertura válidas",IF(C315&lt;INDEX('Trades'!$D$9:$D$208,MATCH(B315,'Trades'!$A$9:$A$208,0)),"El cierre precede a la apertura",IF(AND(E315&lt;&gt;"",OR(NOT(ISNUMBER(E315)),E315&lt;=0)),"Indique un precio positivo o deje la celda vacía",IF(AND(F315&lt;&gt;"",NOT(ISNUMBER(F315))),"El P&amp;L bruto debe ser numérico o estar vacío",IF(AND(ISNUMBER(F315),OR(ABS(F315)&gt;1000000000,ROUND(F315,2)&lt;&gt;F315)),"Importes: hasta 2 decimales; valor absoluto de entrada ≤ 1.000.000.000.",""))))))))))))))))</x:f>
      </x:c>
      <x:c r="I315" s="29" t="str">
        <x:f>IF(ISNUMBER(D315),ROUND(D315,8),"")</x:f>
      </x:c>
      <x:c r="J315" s="29" t="n">
        <x:f>IF(ISNUMBER(F315),1,0)</x:f>
        <x:v>0</x:v>
      </x:c>
      <x:c r="K315" s="29" t="n">
        <x:f>IF(COUNTA(A315:F315)=0,0,1)</x:f>
        <x:v>0</x:v>
      </x:c>
    </x:row>
    <x:row r="316" ht="36" customHeight="1">
      <x:c r="A316" s="34"/>
      <x:c r="B316" s="34"/>
      <x:c r="C316" s="35"/>
      <x:c r="D316" s="36"/>
      <x:c r="E316" s="36"/>
      <x:c r="F316" s="37"/>
      <x:c r="G316" s="38" t="n">
        <x:f>IF(K316=0,0,IF(H316="",1,-1))</x:f>
        <x:v>0</x:v>
      </x:c>
      <x:c r="H316" s="33" t="str">
        <x:f>IF(K316=0,"",IF(A316="","Introduzca el ID de salida",IF(IF(IFERROR(OR(CODE(UPPER(LEFT(A316,1)))&lt;65,CODE(UPPER(LEFT(A316,1)))&gt;90),TRUE),TRUE,OR(NOT(ISTEXT(A316)),LEN(A316)&gt;64,LEN(A316)&lt;&gt;LEN(SUBSTITUTE(A316,"*","")),LEN(A316)&lt;&gt;LEN(SUBSTITUTE(A316,"?","")),LEN(A316)&lt;&gt;LEN(SUBSTITUTE(A316,"~","")),LEN(A316)&lt;&gt;LEN(SUBSTITUTE(A316,"=","")),LEN(A316)&lt;&gt;LEN(SUBSTITUTE(A316,"&lt;","")),LEN(A316)&lt;&gt;LEN(SUBSTITUTE(A316,"&gt;","")))),"ID: texto que empiece por A–Z, hasta 64 caracteres; sin *, ?, ~, =, &lt; ni &gt;. Ejemplo: T-001.",IF(COUNTIFS('Exits'!$A$9:$A$608,A316)&lt;&gt;1,"ID de salida duplicado",IF(B316="","Introduzca el ID de la operación principal",IF(IF(IFERROR(OR(CODE(UPPER(LEFT(B316,1)))&lt;65,CODE(UPPER(LEFT(B316,1)))&gt;90),TRUE),TRUE,OR(NOT(ISTEXT(B316)),LEN(B316)&gt;64,LEN(B316)&lt;&gt;LEN(SUBSTITUTE(B316,"*","")),LEN(B316)&lt;&gt;LEN(SUBSTITUTE(B316,"?","")),LEN(B316)&lt;&gt;LEN(SUBSTITUTE(B316,"~","")),LEN(B316)&lt;&gt;LEN(SUBSTITUTE(B316,"=","")),LEN(B316)&lt;&gt;LEN(SUBSTITUTE(B316,"&lt;","")),LEN(B316)&lt;&gt;LEN(SUBSTITUTE(B316,"&gt;","")))),"ID: texto que empiece por A–Z, hasta 64 caracteres; sin *, ?, ~, =, &lt; ni &gt;. Ejemplo: T-001.",IF(COUNTIFS('Trades'!$A$9:$A$208,B316)&lt;&gt;1,"El ID debe corresponder a una sola fila de Trades",IF(NOT(ISNUMBER(C316)),"Introduzca una fecha y hora de cierre válidas",IF(OR(C316&lt;1,C316&gt;2958465),"Introduzca una fecha y hora de cierre válidas",IF(NOT(ISNUMBER(D316)),"Indique una cantidad cerrada positiva",IF(OR(D316&lt;=0,D316&gt;1000000,ROUND(D316,8)&lt;&gt;D316),"Indique una cantidad cerrada positiva",IF(NOT(ISNUMBER(INDEX('Trades'!$D$9:$D$208,MATCH(B316,'Trades'!$A$9:$A$208,0)))),"Introduzca una fecha y hora de apertura válidas",IF(C316&lt;INDEX('Trades'!$D$9:$D$208,MATCH(B316,'Trades'!$A$9:$A$208,0)),"El cierre precede a la apertura",IF(AND(E316&lt;&gt;"",OR(NOT(ISNUMBER(E316)),E316&lt;=0)),"Indique un precio positivo o deje la celda vacía",IF(AND(F316&lt;&gt;"",NOT(ISNUMBER(F316))),"El P&amp;L bruto debe ser numérico o estar vacío",IF(AND(ISNUMBER(F316),OR(ABS(F316)&gt;1000000000,ROUND(F316,2)&lt;&gt;F316)),"Importes: hasta 2 decimales; valor absoluto de entrada ≤ 1.000.000.000.",""))))))))))))))))</x:f>
      </x:c>
      <x:c r="I316" s="29" t="str">
        <x:f>IF(ISNUMBER(D316),ROUND(D316,8),"")</x:f>
      </x:c>
      <x:c r="J316" s="29" t="n">
        <x:f>IF(ISNUMBER(F316),1,0)</x:f>
        <x:v>0</x:v>
      </x:c>
      <x:c r="K316" s="29" t="n">
        <x:f>IF(COUNTA(A316:F316)=0,0,1)</x:f>
        <x:v>0</x:v>
      </x:c>
    </x:row>
    <x:row r="317" ht="36" customHeight="1">
      <x:c r="A317" s="34"/>
      <x:c r="B317" s="34"/>
      <x:c r="C317" s="35"/>
      <x:c r="D317" s="36"/>
      <x:c r="E317" s="36"/>
      <x:c r="F317" s="37"/>
      <x:c r="G317" s="38" t="n">
        <x:f>IF(K317=0,0,IF(H317="",1,-1))</x:f>
        <x:v>0</x:v>
      </x:c>
      <x:c r="H317" s="33" t="str">
        <x:f>IF(K317=0,"",IF(A317="","Introduzca el ID de salida",IF(IF(IFERROR(OR(CODE(UPPER(LEFT(A317,1)))&lt;65,CODE(UPPER(LEFT(A317,1)))&gt;90),TRUE),TRUE,OR(NOT(ISTEXT(A317)),LEN(A317)&gt;64,LEN(A317)&lt;&gt;LEN(SUBSTITUTE(A317,"*","")),LEN(A317)&lt;&gt;LEN(SUBSTITUTE(A317,"?","")),LEN(A317)&lt;&gt;LEN(SUBSTITUTE(A317,"~","")),LEN(A317)&lt;&gt;LEN(SUBSTITUTE(A317,"=","")),LEN(A317)&lt;&gt;LEN(SUBSTITUTE(A317,"&lt;","")),LEN(A317)&lt;&gt;LEN(SUBSTITUTE(A317,"&gt;","")))),"ID: texto que empiece por A–Z, hasta 64 caracteres; sin *, ?, ~, =, &lt; ni &gt;. Ejemplo: T-001.",IF(COUNTIFS('Exits'!$A$9:$A$608,A317)&lt;&gt;1,"ID de salida duplicado",IF(B317="","Introduzca el ID de la operación principal",IF(IF(IFERROR(OR(CODE(UPPER(LEFT(B317,1)))&lt;65,CODE(UPPER(LEFT(B317,1)))&gt;90),TRUE),TRUE,OR(NOT(ISTEXT(B317)),LEN(B317)&gt;64,LEN(B317)&lt;&gt;LEN(SUBSTITUTE(B317,"*","")),LEN(B317)&lt;&gt;LEN(SUBSTITUTE(B317,"?","")),LEN(B317)&lt;&gt;LEN(SUBSTITUTE(B317,"~","")),LEN(B317)&lt;&gt;LEN(SUBSTITUTE(B317,"=","")),LEN(B317)&lt;&gt;LEN(SUBSTITUTE(B317,"&lt;","")),LEN(B317)&lt;&gt;LEN(SUBSTITUTE(B317,"&gt;","")))),"ID: texto que empiece por A–Z, hasta 64 caracteres; sin *, ?, ~, =, &lt; ni &gt;. Ejemplo: T-001.",IF(COUNTIFS('Trades'!$A$9:$A$208,B317)&lt;&gt;1,"El ID debe corresponder a una sola fila de Trades",IF(NOT(ISNUMBER(C317)),"Introduzca una fecha y hora de cierre válidas",IF(OR(C317&lt;1,C317&gt;2958465),"Introduzca una fecha y hora de cierre válidas",IF(NOT(ISNUMBER(D317)),"Indique una cantidad cerrada positiva",IF(OR(D317&lt;=0,D317&gt;1000000,ROUND(D317,8)&lt;&gt;D317),"Indique una cantidad cerrada positiva",IF(NOT(ISNUMBER(INDEX('Trades'!$D$9:$D$208,MATCH(B317,'Trades'!$A$9:$A$208,0)))),"Introduzca una fecha y hora de apertura válidas",IF(C317&lt;INDEX('Trades'!$D$9:$D$208,MATCH(B317,'Trades'!$A$9:$A$208,0)),"El cierre precede a la apertura",IF(AND(E317&lt;&gt;"",OR(NOT(ISNUMBER(E317)),E317&lt;=0)),"Indique un precio positivo o deje la celda vacía",IF(AND(F317&lt;&gt;"",NOT(ISNUMBER(F317))),"El P&amp;L bruto debe ser numérico o estar vacío",IF(AND(ISNUMBER(F317),OR(ABS(F317)&gt;1000000000,ROUND(F317,2)&lt;&gt;F317)),"Importes: hasta 2 decimales; valor absoluto de entrada ≤ 1.000.000.000.",""))))))))))))))))</x:f>
      </x:c>
      <x:c r="I317" s="29" t="str">
        <x:f>IF(ISNUMBER(D317),ROUND(D317,8),"")</x:f>
      </x:c>
      <x:c r="J317" s="29" t="n">
        <x:f>IF(ISNUMBER(F317),1,0)</x:f>
        <x:v>0</x:v>
      </x:c>
      <x:c r="K317" s="29" t="n">
        <x:f>IF(COUNTA(A317:F317)=0,0,1)</x:f>
        <x:v>0</x:v>
      </x:c>
    </x:row>
    <x:row r="318" ht="36" customHeight="1">
      <x:c r="A318" s="34"/>
      <x:c r="B318" s="34"/>
      <x:c r="C318" s="35"/>
      <x:c r="D318" s="36"/>
      <x:c r="E318" s="36"/>
      <x:c r="F318" s="37"/>
      <x:c r="G318" s="38" t="n">
        <x:f>IF(K318=0,0,IF(H318="",1,-1))</x:f>
        <x:v>0</x:v>
      </x:c>
      <x:c r="H318" s="33" t="str">
        <x:f>IF(K318=0,"",IF(A318="","Introduzca el ID de salida",IF(IF(IFERROR(OR(CODE(UPPER(LEFT(A318,1)))&lt;65,CODE(UPPER(LEFT(A318,1)))&gt;90),TRUE),TRUE,OR(NOT(ISTEXT(A318)),LEN(A318)&gt;64,LEN(A318)&lt;&gt;LEN(SUBSTITUTE(A318,"*","")),LEN(A318)&lt;&gt;LEN(SUBSTITUTE(A318,"?","")),LEN(A318)&lt;&gt;LEN(SUBSTITUTE(A318,"~","")),LEN(A318)&lt;&gt;LEN(SUBSTITUTE(A318,"=","")),LEN(A318)&lt;&gt;LEN(SUBSTITUTE(A318,"&lt;","")),LEN(A318)&lt;&gt;LEN(SUBSTITUTE(A318,"&gt;","")))),"ID: texto que empiece por A–Z, hasta 64 caracteres; sin *, ?, ~, =, &lt; ni &gt;. Ejemplo: T-001.",IF(COUNTIFS('Exits'!$A$9:$A$608,A318)&lt;&gt;1,"ID de salida duplicado",IF(B318="","Introduzca el ID de la operación principal",IF(IF(IFERROR(OR(CODE(UPPER(LEFT(B318,1)))&lt;65,CODE(UPPER(LEFT(B318,1)))&gt;90),TRUE),TRUE,OR(NOT(ISTEXT(B318)),LEN(B318)&gt;64,LEN(B318)&lt;&gt;LEN(SUBSTITUTE(B318,"*","")),LEN(B318)&lt;&gt;LEN(SUBSTITUTE(B318,"?","")),LEN(B318)&lt;&gt;LEN(SUBSTITUTE(B318,"~","")),LEN(B318)&lt;&gt;LEN(SUBSTITUTE(B318,"=","")),LEN(B318)&lt;&gt;LEN(SUBSTITUTE(B318,"&lt;","")),LEN(B318)&lt;&gt;LEN(SUBSTITUTE(B318,"&gt;","")))),"ID: texto que empiece por A–Z, hasta 64 caracteres; sin *, ?, ~, =, &lt; ni &gt;. Ejemplo: T-001.",IF(COUNTIFS('Trades'!$A$9:$A$208,B318)&lt;&gt;1,"El ID debe corresponder a una sola fila de Trades",IF(NOT(ISNUMBER(C318)),"Introduzca una fecha y hora de cierre válidas",IF(OR(C318&lt;1,C318&gt;2958465),"Introduzca una fecha y hora de cierre válidas",IF(NOT(ISNUMBER(D318)),"Indique una cantidad cerrada positiva",IF(OR(D318&lt;=0,D318&gt;1000000,ROUND(D318,8)&lt;&gt;D318),"Indique una cantidad cerrada positiva",IF(NOT(ISNUMBER(INDEX('Trades'!$D$9:$D$208,MATCH(B318,'Trades'!$A$9:$A$208,0)))),"Introduzca una fecha y hora de apertura válidas",IF(C318&lt;INDEX('Trades'!$D$9:$D$208,MATCH(B318,'Trades'!$A$9:$A$208,0)),"El cierre precede a la apertura",IF(AND(E318&lt;&gt;"",OR(NOT(ISNUMBER(E318)),E318&lt;=0)),"Indique un precio positivo o deje la celda vacía",IF(AND(F318&lt;&gt;"",NOT(ISNUMBER(F318))),"El P&amp;L bruto debe ser numérico o estar vacío",IF(AND(ISNUMBER(F318),OR(ABS(F318)&gt;1000000000,ROUND(F318,2)&lt;&gt;F318)),"Importes: hasta 2 decimales; valor absoluto de entrada ≤ 1.000.000.000.",""))))))))))))))))</x:f>
      </x:c>
      <x:c r="I318" s="29" t="str">
        <x:f>IF(ISNUMBER(D318),ROUND(D318,8),"")</x:f>
      </x:c>
      <x:c r="J318" s="29" t="n">
        <x:f>IF(ISNUMBER(F318),1,0)</x:f>
        <x:v>0</x:v>
      </x:c>
      <x:c r="K318" s="29" t="n">
        <x:f>IF(COUNTA(A318:F318)=0,0,1)</x:f>
        <x:v>0</x:v>
      </x:c>
    </x:row>
    <x:row r="319" ht="36" customHeight="1">
      <x:c r="A319" s="34"/>
      <x:c r="B319" s="34"/>
      <x:c r="C319" s="35"/>
      <x:c r="D319" s="36"/>
      <x:c r="E319" s="36"/>
      <x:c r="F319" s="37"/>
      <x:c r="G319" s="38" t="n">
        <x:f>IF(K319=0,0,IF(H319="",1,-1))</x:f>
        <x:v>0</x:v>
      </x:c>
      <x:c r="H319" s="33" t="str">
        <x:f>IF(K319=0,"",IF(A319="","Introduzca el ID de salida",IF(IF(IFERROR(OR(CODE(UPPER(LEFT(A319,1)))&lt;65,CODE(UPPER(LEFT(A319,1)))&gt;90),TRUE),TRUE,OR(NOT(ISTEXT(A319)),LEN(A319)&gt;64,LEN(A319)&lt;&gt;LEN(SUBSTITUTE(A319,"*","")),LEN(A319)&lt;&gt;LEN(SUBSTITUTE(A319,"?","")),LEN(A319)&lt;&gt;LEN(SUBSTITUTE(A319,"~","")),LEN(A319)&lt;&gt;LEN(SUBSTITUTE(A319,"=","")),LEN(A319)&lt;&gt;LEN(SUBSTITUTE(A319,"&lt;","")),LEN(A319)&lt;&gt;LEN(SUBSTITUTE(A319,"&gt;","")))),"ID: texto que empiece por A–Z, hasta 64 caracteres; sin *, ?, ~, =, &lt; ni &gt;. Ejemplo: T-001.",IF(COUNTIFS('Exits'!$A$9:$A$608,A319)&lt;&gt;1,"ID de salida duplicado",IF(B319="","Introduzca el ID de la operación principal",IF(IF(IFERROR(OR(CODE(UPPER(LEFT(B319,1)))&lt;65,CODE(UPPER(LEFT(B319,1)))&gt;90),TRUE),TRUE,OR(NOT(ISTEXT(B319)),LEN(B319)&gt;64,LEN(B319)&lt;&gt;LEN(SUBSTITUTE(B319,"*","")),LEN(B319)&lt;&gt;LEN(SUBSTITUTE(B319,"?","")),LEN(B319)&lt;&gt;LEN(SUBSTITUTE(B319,"~","")),LEN(B319)&lt;&gt;LEN(SUBSTITUTE(B319,"=","")),LEN(B319)&lt;&gt;LEN(SUBSTITUTE(B319,"&lt;","")),LEN(B319)&lt;&gt;LEN(SUBSTITUTE(B319,"&gt;","")))),"ID: texto que empiece por A–Z, hasta 64 caracteres; sin *, ?, ~, =, &lt; ni &gt;. Ejemplo: T-001.",IF(COUNTIFS('Trades'!$A$9:$A$208,B319)&lt;&gt;1,"El ID debe corresponder a una sola fila de Trades",IF(NOT(ISNUMBER(C319)),"Introduzca una fecha y hora de cierre válidas",IF(OR(C319&lt;1,C319&gt;2958465),"Introduzca una fecha y hora de cierre válidas",IF(NOT(ISNUMBER(D319)),"Indique una cantidad cerrada positiva",IF(OR(D319&lt;=0,D319&gt;1000000,ROUND(D319,8)&lt;&gt;D319),"Indique una cantidad cerrada positiva",IF(NOT(ISNUMBER(INDEX('Trades'!$D$9:$D$208,MATCH(B319,'Trades'!$A$9:$A$208,0)))),"Introduzca una fecha y hora de apertura válidas",IF(C319&lt;INDEX('Trades'!$D$9:$D$208,MATCH(B319,'Trades'!$A$9:$A$208,0)),"El cierre precede a la apertura",IF(AND(E319&lt;&gt;"",OR(NOT(ISNUMBER(E319)),E319&lt;=0)),"Indique un precio positivo o deje la celda vacía",IF(AND(F319&lt;&gt;"",NOT(ISNUMBER(F319))),"El P&amp;L bruto debe ser numérico o estar vacío",IF(AND(ISNUMBER(F319),OR(ABS(F319)&gt;1000000000,ROUND(F319,2)&lt;&gt;F319)),"Importes: hasta 2 decimales; valor absoluto de entrada ≤ 1.000.000.000.",""))))))))))))))))</x:f>
      </x:c>
      <x:c r="I319" s="29" t="str">
        <x:f>IF(ISNUMBER(D319),ROUND(D319,8),"")</x:f>
      </x:c>
      <x:c r="J319" s="29" t="n">
        <x:f>IF(ISNUMBER(F319),1,0)</x:f>
        <x:v>0</x:v>
      </x:c>
      <x:c r="K319" s="29" t="n">
        <x:f>IF(COUNTA(A319:F319)=0,0,1)</x:f>
        <x:v>0</x:v>
      </x:c>
    </x:row>
    <x:row r="320" ht="36" customHeight="1">
      <x:c r="A320" s="34"/>
      <x:c r="B320" s="34"/>
      <x:c r="C320" s="35"/>
      <x:c r="D320" s="36"/>
      <x:c r="E320" s="36"/>
      <x:c r="F320" s="37"/>
      <x:c r="G320" s="38" t="n">
        <x:f>IF(K320=0,0,IF(H320="",1,-1))</x:f>
        <x:v>0</x:v>
      </x:c>
      <x:c r="H320" s="33" t="str">
        <x:f>IF(K320=0,"",IF(A320="","Introduzca el ID de salida",IF(IF(IFERROR(OR(CODE(UPPER(LEFT(A320,1)))&lt;65,CODE(UPPER(LEFT(A320,1)))&gt;90),TRUE),TRUE,OR(NOT(ISTEXT(A320)),LEN(A320)&gt;64,LEN(A320)&lt;&gt;LEN(SUBSTITUTE(A320,"*","")),LEN(A320)&lt;&gt;LEN(SUBSTITUTE(A320,"?","")),LEN(A320)&lt;&gt;LEN(SUBSTITUTE(A320,"~","")),LEN(A320)&lt;&gt;LEN(SUBSTITUTE(A320,"=","")),LEN(A320)&lt;&gt;LEN(SUBSTITUTE(A320,"&lt;","")),LEN(A320)&lt;&gt;LEN(SUBSTITUTE(A320,"&gt;","")))),"ID: texto que empiece por A–Z, hasta 64 caracteres; sin *, ?, ~, =, &lt; ni &gt;. Ejemplo: T-001.",IF(COUNTIFS('Exits'!$A$9:$A$608,A320)&lt;&gt;1,"ID de salida duplicado",IF(B320="","Introduzca el ID de la operación principal",IF(IF(IFERROR(OR(CODE(UPPER(LEFT(B320,1)))&lt;65,CODE(UPPER(LEFT(B320,1)))&gt;90),TRUE),TRUE,OR(NOT(ISTEXT(B320)),LEN(B320)&gt;64,LEN(B320)&lt;&gt;LEN(SUBSTITUTE(B320,"*","")),LEN(B320)&lt;&gt;LEN(SUBSTITUTE(B320,"?","")),LEN(B320)&lt;&gt;LEN(SUBSTITUTE(B320,"~","")),LEN(B320)&lt;&gt;LEN(SUBSTITUTE(B320,"=","")),LEN(B320)&lt;&gt;LEN(SUBSTITUTE(B320,"&lt;","")),LEN(B320)&lt;&gt;LEN(SUBSTITUTE(B320,"&gt;","")))),"ID: texto que empiece por A–Z, hasta 64 caracteres; sin *, ?, ~, =, &lt; ni &gt;. Ejemplo: T-001.",IF(COUNTIFS('Trades'!$A$9:$A$208,B320)&lt;&gt;1,"El ID debe corresponder a una sola fila de Trades",IF(NOT(ISNUMBER(C320)),"Introduzca una fecha y hora de cierre válidas",IF(OR(C320&lt;1,C320&gt;2958465),"Introduzca una fecha y hora de cierre válidas",IF(NOT(ISNUMBER(D320)),"Indique una cantidad cerrada positiva",IF(OR(D320&lt;=0,D320&gt;1000000,ROUND(D320,8)&lt;&gt;D320),"Indique una cantidad cerrada positiva",IF(NOT(ISNUMBER(INDEX('Trades'!$D$9:$D$208,MATCH(B320,'Trades'!$A$9:$A$208,0)))),"Introduzca una fecha y hora de apertura válidas",IF(C320&lt;INDEX('Trades'!$D$9:$D$208,MATCH(B320,'Trades'!$A$9:$A$208,0)),"El cierre precede a la apertura",IF(AND(E320&lt;&gt;"",OR(NOT(ISNUMBER(E320)),E320&lt;=0)),"Indique un precio positivo o deje la celda vacía",IF(AND(F320&lt;&gt;"",NOT(ISNUMBER(F320))),"El P&amp;L bruto debe ser numérico o estar vacío",IF(AND(ISNUMBER(F320),OR(ABS(F320)&gt;1000000000,ROUND(F320,2)&lt;&gt;F320)),"Importes: hasta 2 decimales; valor absoluto de entrada ≤ 1.000.000.000.",""))))))))))))))))</x:f>
      </x:c>
      <x:c r="I320" s="29" t="str">
        <x:f>IF(ISNUMBER(D320),ROUND(D320,8),"")</x:f>
      </x:c>
      <x:c r="J320" s="29" t="n">
        <x:f>IF(ISNUMBER(F320),1,0)</x:f>
        <x:v>0</x:v>
      </x:c>
      <x:c r="K320" s="29" t="n">
        <x:f>IF(COUNTA(A320:F320)=0,0,1)</x:f>
        <x:v>0</x:v>
      </x:c>
    </x:row>
    <x:row r="321" ht="36" customHeight="1">
      <x:c r="A321" s="34"/>
      <x:c r="B321" s="34"/>
      <x:c r="C321" s="35"/>
      <x:c r="D321" s="36"/>
      <x:c r="E321" s="36"/>
      <x:c r="F321" s="37"/>
      <x:c r="G321" s="38" t="n">
        <x:f>IF(K321=0,0,IF(H321="",1,-1))</x:f>
        <x:v>0</x:v>
      </x:c>
      <x:c r="H321" s="33" t="str">
        <x:f>IF(K321=0,"",IF(A321="","Introduzca el ID de salida",IF(IF(IFERROR(OR(CODE(UPPER(LEFT(A321,1)))&lt;65,CODE(UPPER(LEFT(A321,1)))&gt;90),TRUE),TRUE,OR(NOT(ISTEXT(A321)),LEN(A321)&gt;64,LEN(A321)&lt;&gt;LEN(SUBSTITUTE(A321,"*","")),LEN(A321)&lt;&gt;LEN(SUBSTITUTE(A321,"?","")),LEN(A321)&lt;&gt;LEN(SUBSTITUTE(A321,"~","")),LEN(A321)&lt;&gt;LEN(SUBSTITUTE(A321,"=","")),LEN(A321)&lt;&gt;LEN(SUBSTITUTE(A321,"&lt;","")),LEN(A321)&lt;&gt;LEN(SUBSTITUTE(A321,"&gt;","")))),"ID: texto que empiece por A–Z, hasta 64 caracteres; sin *, ?, ~, =, &lt; ni &gt;. Ejemplo: T-001.",IF(COUNTIFS('Exits'!$A$9:$A$608,A321)&lt;&gt;1,"ID de salida duplicado",IF(B321="","Introduzca el ID de la operación principal",IF(IF(IFERROR(OR(CODE(UPPER(LEFT(B321,1)))&lt;65,CODE(UPPER(LEFT(B321,1)))&gt;90),TRUE),TRUE,OR(NOT(ISTEXT(B321)),LEN(B321)&gt;64,LEN(B321)&lt;&gt;LEN(SUBSTITUTE(B321,"*","")),LEN(B321)&lt;&gt;LEN(SUBSTITUTE(B321,"?","")),LEN(B321)&lt;&gt;LEN(SUBSTITUTE(B321,"~","")),LEN(B321)&lt;&gt;LEN(SUBSTITUTE(B321,"=","")),LEN(B321)&lt;&gt;LEN(SUBSTITUTE(B321,"&lt;","")),LEN(B321)&lt;&gt;LEN(SUBSTITUTE(B321,"&gt;","")))),"ID: texto que empiece por A–Z, hasta 64 caracteres; sin *, ?, ~, =, &lt; ni &gt;. Ejemplo: T-001.",IF(COUNTIFS('Trades'!$A$9:$A$208,B321)&lt;&gt;1,"El ID debe corresponder a una sola fila de Trades",IF(NOT(ISNUMBER(C321)),"Introduzca una fecha y hora de cierre válidas",IF(OR(C321&lt;1,C321&gt;2958465),"Introduzca una fecha y hora de cierre válidas",IF(NOT(ISNUMBER(D321)),"Indique una cantidad cerrada positiva",IF(OR(D321&lt;=0,D321&gt;1000000,ROUND(D321,8)&lt;&gt;D321),"Indique una cantidad cerrada positiva",IF(NOT(ISNUMBER(INDEX('Trades'!$D$9:$D$208,MATCH(B321,'Trades'!$A$9:$A$208,0)))),"Introduzca una fecha y hora de apertura válidas",IF(C321&lt;INDEX('Trades'!$D$9:$D$208,MATCH(B321,'Trades'!$A$9:$A$208,0)),"El cierre precede a la apertura",IF(AND(E321&lt;&gt;"",OR(NOT(ISNUMBER(E321)),E321&lt;=0)),"Indique un precio positivo o deje la celda vacía",IF(AND(F321&lt;&gt;"",NOT(ISNUMBER(F321))),"El P&amp;L bruto debe ser numérico o estar vacío",IF(AND(ISNUMBER(F321),OR(ABS(F321)&gt;1000000000,ROUND(F321,2)&lt;&gt;F321)),"Importes: hasta 2 decimales; valor absoluto de entrada ≤ 1.000.000.000.",""))))))))))))))))</x:f>
      </x:c>
      <x:c r="I321" s="29" t="str">
        <x:f>IF(ISNUMBER(D321),ROUND(D321,8),"")</x:f>
      </x:c>
      <x:c r="J321" s="29" t="n">
        <x:f>IF(ISNUMBER(F321),1,0)</x:f>
        <x:v>0</x:v>
      </x:c>
      <x:c r="K321" s="29" t="n">
        <x:f>IF(COUNTA(A321:F321)=0,0,1)</x:f>
        <x:v>0</x:v>
      </x:c>
    </x:row>
    <x:row r="322" ht="36" customHeight="1">
      <x:c r="A322" s="34"/>
      <x:c r="B322" s="34"/>
      <x:c r="C322" s="35"/>
      <x:c r="D322" s="36"/>
      <x:c r="E322" s="36"/>
      <x:c r="F322" s="37"/>
      <x:c r="G322" s="38" t="n">
        <x:f>IF(K322=0,0,IF(H322="",1,-1))</x:f>
        <x:v>0</x:v>
      </x:c>
      <x:c r="H322" s="33" t="str">
        <x:f>IF(K322=0,"",IF(A322="","Introduzca el ID de salida",IF(IF(IFERROR(OR(CODE(UPPER(LEFT(A322,1)))&lt;65,CODE(UPPER(LEFT(A322,1)))&gt;90),TRUE),TRUE,OR(NOT(ISTEXT(A322)),LEN(A322)&gt;64,LEN(A322)&lt;&gt;LEN(SUBSTITUTE(A322,"*","")),LEN(A322)&lt;&gt;LEN(SUBSTITUTE(A322,"?","")),LEN(A322)&lt;&gt;LEN(SUBSTITUTE(A322,"~","")),LEN(A322)&lt;&gt;LEN(SUBSTITUTE(A322,"=","")),LEN(A322)&lt;&gt;LEN(SUBSTITUTE(A322,"&lt;","")),LEN(A322)&lt;&gt;LEN(SUBSTITUTE(A322,"&gt;","")))),"ID: texto que empiece por A–Z, hasta 64 caracteres; sin *, ?, ~, =, &lt; ni &gt;. Ejemplo: T-001.",IF(COUNTIFS('Exits'!$A$9:$A$608,A322)&lt;&gt;1,"ID de salida duplicado",IF(B322="","Introduzca el ID de la operación principal",IF(IF(IFERROR(OR(CODE(UPPER(LEFT(B322,1)))&lt;65,CODE(UPPER(LEFT(B322,1)))&gt;90),TRUE),TRUE,OR(NOT(ISTEXT(B322)),LEN(B322)&gt;64,LEN(B322)&lt;&gt;LEN(SUBSTITUTE(B322,"*","")),LEN(B322)&lt;&gt;LEN(SUBSTITUTE(B322,"?","")),LEN(B322)&lt;&gt;LEN(SUBSTITUTE(B322,"~","")),LEN(B322)&lt;&gt;LEN(SUBSTITUTE(B322,"=","")),LEN(B322)&lt;&gt;LEN(SUBSTITUTE(B322,"&lt;","")),LEN(B322)&lt;&gt;LEN(SUBSTITUTE(B322,"&gt;","")))),"ID: texto que empiece por A–Z, hasta 64 caracteres; sin *, ?, ~, =, &lt; ni &gt;. Ejemplo: T-001.",IF(COUNTIFS('Trades'!$A$9:$A$208,B322)&lt;&gt;1,"El ID debe corresponder a una sola fila de Trades",IF(NOT(ISNUMBER(C322)),"Introduzca una fecha y hora de cierre válidas",IF(OR(C322&lt;1,C322&gt;2958465),"Introduzca una fecha y hora de cierre válidas",IF(NOT(ISNUMBER(D322)),"Indique una cantidad cerrada positiva",IF(OR(D322&lt;=0,D322&gt;1000000,ROUND(D322,8)&lt;&gt;D322),"Indique una cantidad cerrada positiva",IF(NOT(ISNUMBER(INDEX('Trades'!$D$9:$D$208,MATCH(B322,'Trades'!$A$9:$A$208,0)))),"Introduzca una fecha y hora de apertura válidas",IF(C322&lt;INDEX('Trades'!$D$9:$D$208,MATCH(B322,'Trades'!$A$9:$A$208,0)),"El cierre precede a la apertura",IF(AND(E322&lt;&gt;"",OR(NOT(ISNUMBER(E322)),E322&lt;=0)),"Indique un precio positivo o deje la celda vacía",IF(AND(F322&lt;&gt;"",NOT(ISNUMBER(F322))),"El P&amp;L bruto debe ser numérico o estar vacío",IF(AND(ISNUMBER(F322),OR(ABS(F322)&gt;1000000000,ROUND(F322,2)&lt;&gt;F322)),"Importes: hasta 2 decimales; valor absoluto de entrada ≤ 1.000.000.000.",""))))))))))))))))</x:f>
      </x:c>
      <x:c r="I322" s="29" t="str">
        <x:f>IF(ISNUMBER(D322),ROUND(D322,8),"")</x:f>
      </x:c>
      <x:c r="J322" s="29" t="n">
        <x:f>IF(ISNUMBER(F322),1,0)</x:f>
        <x:v>0</x:v>
      </x:c>
      <x:c r="K322" s="29" t="n">
        <x:f>IF(COUNTA(A322:F322)=0,0,1)</x:f>
        <x:v>0</x:v>
      </x:c>
    </x:row>
    <x:row r="323" ht="36" customHeight="1">
      <x:c r="A323" s="34"/>
      <x:c r="B323" s="34"/>
      <x:c r="C323" s="35"/>
      <x:c r="D323" s="36"/>
      <x:c r="E323" s="36"/>
      <x:c r="F323" s="37"/>
      <x:c r="G323" s="38" t="n">
        <x:f>IF(K323=0,0,IF(H323="",1,-1))</x:f>
        <x:v>0</x:v>
      </x:c>
      <x:c r="H323" s="33" t="str">
        <x:f>IF(K323=0,"",IF(A323="","Introduzca el ID de salida",IF(IF(IFERROR(OR(CODE(UPPER(LEFT(A323,1)))&lt;65,CODE(UPPER(LEFT(A323,1)))&gt;90),TRUE),TRUE,OR(NOT(ISTEXT(A323)),LEN(A323)&gt;64,LEN(A323)&lt;&gt;LEN(SUBSTITUTE(A323,"*","")),LEN(A323)&lt;&gt;LEN(SUBSTITUTE(A323,"?","")),LEN(A323)&lt;&gt;LEN(SUBSTITUTE(A323,"~","")),LEN(A323)&lt;&gt;LEN(SUBSTITUTE(A323,"=","")),LEN(A323)&lt;&gt;LEN(SUBSTITUTE(A323,"&lt;","")),LEN(A323)&lt;&gt;LEN(SUBSTITUTE(A323,"&gt;","")))),"ID: texto que empiece por A–Z, hasta 64 caracteres; sin *, ?, ~, =, &lt; ni &gt;. Ejemplo: T-001.",IF(COUNTIFS('Exits'!$A$9:$A$608,A323)&lt;&gt;1,"ID de salida duplicado",IF(B323="","Introduzca el ID de la operación principal",IF(IF(IFERROR(OR(CODE(UPPER(LEFT(B323,1)))&lt;65,CODE(UPPER(LEFT(B323,1)))&gt;90),TRUE),TRUE,OR(NOT(ISTEXT(B323)),LEN(B323)&gt;64,LEN(B323)&lt;&gt;LEN(SUBSTITUTE(B323,"*","")),LEN(B323)&lt;&gt;LEN(SUBSTITUTE(B323,"?","")),LEN(B323)&lt;&gt;LEN(SUBSTITUTE(B323,"~","")),LEN(B323)&lt;&gt;LEN(SUBSTITUTE(B323,"=","")),LEN(B323)&lt;&gt;LEN(SUBSTITUTE(B323,"&lt;","")),LEN(B323)&lt;&gt;LEN(SUBSTITUTE(B323,"&gt;","")))),"ID: texto que empiece por A–Z, hasta 64 caracteres; sin *, ?, ~, =, &lt; ni &gt;. Ejemplo: T-001.",IF(COUNTIFS('Trades'!$A$9:$A$208,B323)&lt;&gt;1,"El ID debe corresponder a una sola fila de Trades",IF(NOT(ISNUMBER(C323)),"Introduzca una fecha y hora de cierre válidas",IF(OR(C323&lt;1,C323&gt;2958465),"Introduzca una fecha y hora de cierre válidas",IF(NOT(ISNUMBER(D323)),"Indique una cantidad cerrada positiva",IF(OR(D323&lt;=0,D323&gt;1000000,ROUND(D323,8)&lt;&gt;D323),"Indique una cantidad cerrada positiva",IF(NOT(ISNUMBER(INDEX('Trades'!$D$9:$D$208,MATCH(B323,'Trades'!$A$9:$A$208,0)))),"Introduzca una fecha y hora de apertura válidas",IF(C323&lt;INDEX('Trades'!$D$9:$D$208,MATCH(B323,'Trades'!$A$9:$A$208,0)),"El cierre precede a la apertura",IF(AND(E323&lt;&gt;"",OR(NOT(ISNUMBER(E323)),E323&lt;=0)),"Indique un precio positivo o deje la celda vacía",IF(AND(F323&lt;&gt;"",NOT(ISNUMBER(F323))),"El P&amp;L bruto debe ser numérico o estar vacío",IF(AND(ISNUMBER(F323),OR(ABS(F323)&gt;1000000000,ROUND(F323,2)&lt;&gt;F323)),"Importes: hasta 2 decimales; valor absoluto de entrada ≤ 1.000.000.000.",""))))))))))))))))</x:f>
      </x:c>
      <x:c r="I323" s="29" t="str">
        <x:f>IF(ISNUMBER(D323),ROUND(D323,8),"")</x:f>
      </x:c>
      <x:c r="J323" s="29" t="n">
        <x:f>IF(ISNUMBER(F323),1,0)</x:f>
        <x:v>0</x:v>
      </x:c>
      <x:c r="K323" s="29" t="n">
        <x:f>IF(COUNTA(A323:F323)=0,0,1)</x:f>
        <x:v>0</x:v>
      </x:c>
    </x:row>
    <x:row r="324" ht="36" customHeight="1">
      <x:c r="A324" s="34"/>
      <x:c r="B324" s="34"/>
      <x:c r="C324" s="35"/>
      <x:c r="D324" s="36"/>
      <x:c r="E324" s="36"/>
      <x:c r="F324" s="37"/>
      <x:c r="G324" s="38" t="n">
        <x:f>IF(K324=0,0,IF(H324="",1,-1))</x:f>
        <x:v>0</x:v>
      </x:c>
      <x:c r="H324" s="33" t="str">
        <x:f>IF(K324=0,"",IF(A324="","Introduzca el ID de salida",IF(IF(IFERROR(OR(CODE(UPPER(LEFT(A324,1)))&lt;65,CODE(UPPER(LEFT(A324,1)))&gt;90),TRUE),TRUE,OR(NOT(ISTEXT(A324)),LEN(A324)&gt;64,LEN(A324)&lt;&gt;LEN(SUBSTITUTE(A324,"*","")),LEN(A324)&lt;&gt;LEN(SUBSTITUTE(A324,"?","")),LEN(A324)&lt;&gt;LEN(SUBSTITUTE(A324,"~","")),LEN(A324)&lt;&gt;LEN(SUBSTITUTE(A324,"=","")),LEN(A324)&lt;&gt;LEN(SUBSTITUTE(A324,"&lt;","")),LEN(A324)&lt;&gt;LEN(SUBSTITUTE(A324,"&gt;","")))),"ID: texto que empiece por A–Z, hasta 64 caracteres; sin *, ?, ~, =, &lt; ni &gt;. Ejemplo: T-001.",IF(COUNTIFS('Exits'!$A$9:$A$608,A324)&lt;&gt;1,"ID de salida duplicado",IF(B324="","Introduzca el ID de la operación principal",IF(IF(IFERROR(OR(CODE(UPPER(LEFT(B324,1)))&lt;65,CODE(UPPER(LEFT(B324,1)))&gt;90),TRUE),TRUE,OR(NOT(ISTEXT(B324)),LEN(B324)&gt;64,LEN(B324)&lt;&gt;LEN(SUBSTITUTE(B324,"*","")),LEN(B324)&lt;&gt;LEN(SUBSTITUTE(B324,"?","")),LEN(B324)&lt;&gt;LEN(SUBSTITUTE(B324,"~","")),LEN(B324)&lt;&gt;LEN(SUBSTITUTE(B324,"=","")),LEN(B324)&lt;&gt;LEN(SUBSTITUTE(B324,"&lt;","")),LEN(B324)&lt;&gt;LEN(SUBSTITUTE(B324,"&gt;","")))),"ID: texto que empiece por A–Z, hasta 64 caracteres; sin *, ?, ~, =, &lt; ni &gt;. Ejemplo: T-001.",IF(COUNTIFS('Trades'!$A$9:$A$208,B324)&lt;&gt;1,"El ID debe corresponder a una sola fila de Trades",IF(NOT(ISNUMBER(C324)),"Introduzca una fecha y hora de cierre válidas",IF(OR(C324&lt;1,C324&gt;2958465),"Introduzca una fecha y hora de cierre válidas",IF(NOT(ISNUMBER(D324)),"Indique una cantidad cerrada positiva",IF(OR(D324&lt;=0,D324&gt;1000000,ROUND(D324,8)&lt;&gt;D324),"Indique una cantidad cerrada positiva",IF(NOT(ISNUMBER(INDEX('Trades'!$D$9:$D$208,MATCH(B324,'Trades'!$A$9:$A$208,0)))),"Introduzca una fecha y hora de apertura válidas",IF(C324&lt;INDEX('Trades'!$D$9:$D$208,MATCH(B324,'Trades'!$A$9:$A$208,0)),"El cierre precede a la apertura",IF(AND(E324&lt;&gt;"",OR(NOT(ISNUMBER(E324)),E324&lt;=0)),"Indique un precio positivo o deje la celda vacía",IF(AND(F324&lt;&gt;"",NOT(ISNUMBER(F324))),"El P&amp;L bruto debe ser numérico o estar vacío",IF(AND(ISNUMBER(F324),OR(ABS(F324)&gt;1000000000,ROUND(F324,2)&lt;&gt;F324)),"Importes: hasta 2 decimales; valor absoluto de entrada ≤ 1.000.000.000.",""))))))))))))))))</x:f>
      </x:c>
      <x:c r="I324" s="29" t="str">
        <x:f>IF(ISNUMBER(D324),ROUND(D324,8),"")</x:f>
      </x:c>
      <x:c r="J324" s="29" t="n">
        <x:f>IF(ISNUMBER(F324),1,0)</x:f>
        <x:v>0</x:v>
      </x:c>
      <x:c r="K324" s="29" t="n">
        <x:f>IF(COUNTA(A324:F324)=0,0,1)</x:f>
        <x:v>0</x:v>
      </x:c>
    </x:row>
    <x:row r="325" ht="36" customHeight="1">
      <x:c r="A325" s="34"/>
      <x:c r="B325" s="34"/>
      <x:c r="C325" s="35"/>
      <x:c r="D325" s="36"/>
      <x:c r="E325" s="36"/>
      <x:c r="F325" s="37"/>
      <x:c r="G325" s="38" t="n">
        <x:f>IF(K325=0,0,IF(H325="",1,-1))</x:f>
        <x:v>0</x:v>
      </x:c>
      <x:c r="H325" s="33" t="str">
        <x:f>IF(K325=0,"",IF(A325="","Introduzca el ID de salida",IF(IF(IFERROR(OR(CODE(UPPER(LEFT(A325,1)))&lt;65,CODE(UPPER(LEFT(A325,1)))&gt;90),TRUE),TRUE,OR(NOT(ISTEXT(A325)),LEN(A325)&gt;64,LEN(A325)&lt;&gt;LEN(SUBSTITUTE(A325,"*","")),LEN(A325)&lt;&gt;LEN(SUBSTITUTE(A325,"?","")),LEN(A325)&lt;&gt;LEN(SUBSTITUTE(A325,"~","")),LEN(A325)&lt;&gt;LEN(SUBSTITUTE(A325,"=","")),LEN(A325)&lt;&gt;LEN(SUBSTITUTE(A325,"&lt;","")),LEN(A325)&lt;&gt;LEN(SUBSTITUTE(A325,"&gt;","")))),"ID: texto que empiece por A–Z, hasta 64 caracteres; sin *, ?, ~, =, &lt; ni &gt;. Ejemplo: T-001.",IF(COUNTIFS('Exits'!$A$9:$A$608,A325)&lt;&gt;1,"ID de salida duplicado",IF(B325="","Introduzca el ID de la operación principal",IF(IF(IFERROR(OR(CODE(UPPER(LEFT(B325,1)))&lt;65,CODE(UPPER(LEFT(B325,1)))&gt;90),TRUE),TRUE,OR(NOT(ISTEXT(B325)),LEN(B325)&gt;64,LEN(B325)&lt;&gt;LEN(SUBSTITUTE(B325,"*","")),LEN(B325)&lt;&gt;LEN(SUBSTITUTE(B325,"?","")),LEN(B325)&lt;&gt;LEN(SUBSTITUTE(B325,"~","")),LEN(B325)&lt;&gt;LEN(SUBSTITUTE(B325,"=","")),LEN(B325)&lt;&gt;LEN(SUBSTITUTE(B325,"&lt;","")),LEN(B325)&lt;&gt;LEN(SUBSTITUTE(B325,"&gt;","")))),"ID: texto que empiece por A–Z, hasta 64 caracteres; sin *, ?, ~, =, &lt; ni &gt;. Ejemplo: T-001.",IF(COUNTIFS('Trades'!$A$9:$A$208,B325)&lt;&gt;1,"El ID debe corresponder a una sola fila de Trades",IF(NOT(ISNUMBER(C325)),"Introduzca una fecha y hora de cierre válidas",IF(OR(C325&lt;1,C325&gt;2958465),"Introduzca una fecha y hora de cierre válidas",IF(NOT(ISNUMBER(D325)),"Indique una cantidad cerrada positiva",IF(OR(D325&lt;=0,D325&gt;1000000,ROUND(D325,8)&lt;&gt;D325),"Indique una cantidad cerrada positiva",IF(NOT(ISNUMBER(INDEX('Trades'!$D$9:$D$208,MATCH(B325,'Trades'!$A$9:$A$208,0)))),"Introduzca una fecha y hora de apertura válidas",IF(C325&lt;INDEX('Trades'!$D$9:$D$208,MATCH(B325,'Trades'!$A$9:$A$208,0)),"El cierre precede a la apertura",IF(AND(E325&lt;&gt;"",OR(NOT(ISNUMBER(E325)),E325&lt;=0)),"Indique un precio positivo o deje la celda vacía",IF(AND(F325&lt;&gt;"",NOT(ISNUMBER(F325))),"El P&amp;L bruto debe ser numérico o estar vacío",IF(AND(ISNUMBER(F325),OR(ABS(F325)&gt;1000000000,ROUND(F325,2)&lt;&gt;F325)),"Importes: hasta 2 decimales; valor absoluto de entrada ≤ 1.000.000.000.",""))))))))))))))))</x:f>
      </x:c>
      <x:c r="I325" s="29" t="str">
        <x:f>IF(ISNUMBER(D325),ROUND(D325,8),"")</x:f>
      </x:c>
      <x:c r="J325" s="29" t="n">
        <x:f>IF(ISNUMBER(F325),1,0)</x:f>
        <x:v>0</x:v>
      </x:c>
      <x:c r="K325" s="29" t="n">
        <x:f>IF(COUNTA(A325:F325)=0,0,1)</x:f>
        <x:v>0</x:v>
      </x:c>
    </x:row>
    <x:row r="326" ht="36" customHeight="1">
      <x:c r="A326" s="34"/>
      <x:c r="B326" s="34"/>
      <x:c r="C326" s="35"/>
      <x:c r="D326" s="36"/>
      <x:c r="E326" s="36"/>
      <x:c r="F326" s="37"/>
      <x:c r="G326" s="38" t="n">
        <x:f>IF(K326=0,0,IF(H326="",1,-1))</x:f>
        <x:v>0</x:v>
      </x:c>
      <x:c r="H326" s="33" t="str">
        <x:f>IF(K326=0,"",IF(A326="","Introduzca el ID de salida",IF(IF(IFERROR(OR(CODE(UPPER(LEFT(A326,1)))&lt;65,CODE(UPPER(LEFT(A326,1)))&gt;90),TRUE),TRUE,OR(NOT(ISTEXT(A326)),LEN(A326)&gt;64,LEN(A326)&lt;&gt;LEN(SUBSTITUTE(A326,"*","")),LEN(A326)&lt;&gt;LEN(SUBSTITUTE(A326,"?","")),LEN(A326)&lt;&gt;LEN(SUBSTITUTE(A326,"~","")),LEN(A326)&lt;&gt;LEN(SUBSTITUTE(A326,"=","")),LEN(A326)&lt;&gt;LEN(SUBSTITUTE(A326,"&lt;","")),LEN(A326)&lt;&gt;LEN(SUBSTITUTE(A326,"&gt;","")))),"ID: texto que empiece por A–Z, hasta 64 caracteres; sin *, ?, ~, =, &lt; ni &gt;. Ejemplo: T-001.",IF(COUNTIFS('Exits'!$A$9:$A$608,A326)&lt;&gt;1,"ID de salida duplicado",IF(B326="","Introduzca el ID de la operación principal",IF(IF(IFERROR(OR(CODE(UPPER(LEFT(B326,1)))&lt;65,CODE(UPPER(LEFT(B326,1)))&gt;90),TRUE),TRUE,OR(NOT(ISTEXT(B326)),LEN(B326)&gt;64,LEN(B326)&lt;&gt;LEN(SUBSTITUTE(B326,"*","")),LEN(B326)&lt;&gt;LEN(SUBSTITUTE(B326,"?","")),LEN(B326)&lt;&gt;LEN(SUBSTITUTE(B326,"~","")),LEN(B326)&lt;&gt;LEN(SUBSTITUTE(B326,"=","")),LEN(B326)&lt;&gt;LEN(SUBSTITUTE(B326,"&lt;","")),LEN(B326)&lt;&gt;LEN(SUBSTITUTE(B326,"&gt;","")))),"ID: texto que empiece por A–Z, hasta 64 caracteres; sin *, ?, ~, =, &lt; ni &gt;. Ejemplo: T-001.",IF(COUNTIFS('Trades'!$A$9:$A$208,B326)&lt;&gt;1,"El ID debe corresponder a una sola fila de Trades",IF(NOT(ISNUMBER(C326)),"Introduzca una fecha y hora de cierre válidas",IF(OR(C326&lt;1,C326&gt;2958465),"Introduzca una fecha y hora de cierre válidas",IF(NOT(ISNUMBER(D326)),"Indique una cantidad cerrada positiva",IF(OR(D326&lt;=0,D326&gt;1000000,ROUND(D326,8)&lt;&gt;D326),"Indique una cantidad cerrada positiva",IF(NOT(ISNUMBER(INDEX('Trades'!$D$9:$D$208,MATCH(B326,'Trades'!$A$9:$A$208,0)))),"Introduzca una fecha y hora de apertura válidas",IF(C326&lt;INDEX('Trades'!$D$9:$D$208,MATCH(B326,'Trades'!$A$9:$A$208,0)),"El cierre precede a la apertura",IF(AND(E326&lt;&gt;"",OR(NOT(ISNUMBER(E326)),E326&lt;=0)),"Indique un precio positivo o deje la celda vacía",IF(AND(F326&lt;&gt;"",NOT(ISNUMBER(F326))),"El P&amp;L bruto debe ser numérico o estar vacío",IF(AND(ISNUMBER(F326),OR(ABS(F326)&gt;1000000000,ROUND(F326,2)&lt;&gt;F326)),"Importes: hasta 2 decimales; valor absoluto de entrada ≤ 1.000.000.000.",""))))))))))))))))</x:f>
      </x:c>
      <x:c r="I326" s="29" t="str">
        <x:f>IF(ISNUMBER(D326),ROUND(D326,8),"")</x:f>
      </x:c>
      <x:c r="J326" s="29" t="n">
        <x:f>IF(ISNUMBER(F326),1,0)</x:f>
        <x:v>0</x:v>
      </x:c>
      <x:c r="K326" s="29" t="n">
        <x:f>IF(COUNTA(A326:F326)=0,0,1)</x:f>
        <x:v>0</x:v>
      </x:c>
    </x:row>
    <x:row r="327" ht="36" customHeight="1">
      <x:c r="A327" s="34"/>
      <x:c r="B327" s="34"/>
      <x:c r="C327" s="35"/>
      <x:c r="D327" s="36"/>
      <x:c r="E327" s="36"/>
      <x:c r="F327" s="37"/>
      <x:c r="G327" s="38" t="n">
        <x:f>IF(K327=0,0,IF(H327="",1,-1))</x:f>
        <x:v>0</x:v>
      </x:c>
      <x:c r="H327" s="33" t="str">
        <x:f>IF(K327=0,"",IF(A327="","Introduzca el ID de salida",IF(IF(IFERROR(OR(CODE(UPPER(LEFT(A327,1)))&lt;65,CODE(UPPER(LEFT(A327,1)))&gt;90),TRUE),TRUE,OR(NOT(ISTEXT(A327)),LEN(A327)&gt;64,LEN(A327)&lt;&gt;LEN(SUBSTITUTE(A327,"*","")),LEN(A327)&lt;&gt;LEN(SUBSTITUTE(A327,"?","")),LEN(A327)&lt;&gt;LEN(SUBSTITUTE(A327,"~","")),LEN(A327)&lt;&gt;LEN(SUBSTITUTE(A327,"=","")),LEN(A327)&lt;&gt;LEN(SUBSTITUTE(A327,"&lt;","")),LEN(A327)&lt;&gt;LEN(SUBSTITUTE(A327,"&gt;","")))),"ID: texto que empiece por A–Z, hasta 64 caracteres; sin *, ?, ~, =, &lt; ni &gt;. Ejemplo: T-001.",IF(COUNTIFS('Exits'!$A$9:$A$608,A327)&lt;&gt;1,"ID de salida duplicado",IF(B327="","Introduzca el ID de la operación principal",IF(IF(IFERROR(OR(CODE(UPPER(LEFT(B327,1)))&lt;65,CODE(UPPER(LEFT(B327,1)))&gt;90),TRUE),TRUE,OR(NOT(ISTEXT(B327)),LEN(B327)&gt;64,LEN(B327)&lt;&gt;LEN(SUBSTITUTE(B327,"*","")),LEN(B327)&lt;&gt;LEN(SUBSTITUTE(B327,"?","")),LEN(B327)&lt;&gt;LEN(SUBSTITUTE(B327,"~","")),LEN(B327)&lt;&gt;LEN(SUBSTITUTE(B327,"=","")),LEN(B327)&lt;&gt;LEN(SUBSTITUTE(B327,"&lt;","")),LEN(B327)&lt;&gt;LEN(SUBSTITUTE(B327,"&gt;","")))),"ID: texto que empiece por A–Z, hasta 64 caracteres; sin *, ?, ~, =, &lt; ni &gt;. Ejemplo: T-001.",IF(COUNTIFS('Trades'!$A$9:$A$208,B327)&lt;&gt;1,"El ID debe corresponder a una sola fila de Trades",IF(NOT(ISNUMBER(C327)),"Introduzca una fecha y hora de cierre válidas",IF(OR(C327&lt;1,C327&gt;2958465),"Introduzca una fecha y hora de cierre válidas",IF(NOT(ISNUMBER(D327)),"Indique una cantidad cerrada positiva",IF(OR(D327&lt;=0,D327&gt;1000000,ROUND(D327,8)&lt;&gt;D327),"Indique una cantidad cerrada positiva",IF(NOT(ISNUMBER(INDEX('Trades'!$D$9:$D$208,MATCH(B327,'Trades'!$A$9:$A$208,0)))),"Introduzca una fecha y hora de apertura válidas",IF(C327&lt;INDEX('Trades'!$D$9:$D$208,MATCH(B327,'Trades'!$A$9:$A$208,0)),"El cierre precede a la apertura",IF(AND(E327&lt;&gt;"",OR(NOT(ISNUMBER(E327)),E327&lt;=0)),"Indique un precio positivo o deje la celda vacía",IF(AND(F327&lt;&gt;"",NOT(ISNUMBER(F327))),"El P&amp;L bruto debe ser numérico o estar vacío",IF(AND(ISNUMBER(F327),OR(ABS(F327)&gt;1000000000,ROUND(F327,2)&lt;&gt;F327)),"Importes: hasta 2 decimales; valor absoluto de entrada ≤ 1.000.000.000.",""))))))))))))))))</x:f>
      </x:c>
      <x:c r="I327" s="29" t="str">
        <x:f>IF(ISNUMBER(D327),ROUND(D327,8),"")</x:f>
      </x:c>
      <x:c r="J327" s="29" t="n">
        <x:f>IF(ISNUMBER(F327),1,0)</x:f>
        <x:v>0</x:v>
      </x:c>
      <x:c r="K327" s="29" t="n">
        <x:f>IF(COUNTA(A327:F327)=0,0,1)</x:f>
        <x:v>0</x:v>
      </x:c>
    </x:row>
    <x:row r="328" ht="36" customHeight="1">
      <x:c r="A328" s="34"/>
      <x:c r="B328" s="34"/>
      <x:c r="C328" s="35"/>
      <x:c r="D328" s="36"/>
      <x:c r="E328" s="36"/>
      <x:c r="F328" s="37"/>
      <x:c r="G328" s="38" t="n">
        <x:f>IF(K328=0,0,IF(H328="",1,-1))</x:f>
        <x:v>0</x:v>
      </x:c>
      <x:c r="H328" s="33" t="str">
        <x:f>IF(K328=0,"",IF(A328="","Introduzca el ID de salida",IF(IF(IFERROR(OR(CODE(UPPER(LEFT(A328,1)))&lt;65,CODE(UPPER(LEFT(A328,1)))&gt;90),TRUE),TRUE,OR(NOT(ISTEXT(A328)),LEN(A328)&gt;64,LEN(A328)&lt;&gt;LEN(SUBSTITUTE(A328,"*","")),LEN(A328)&lt;&gt;LEN(SUBSTITUTE(A328,"?","")),LEN(A328)&lt;&gt;LEN(SUBSTITUTE(A328,"~","")),LEN(A328)&lt;&gt;LEN(SUBSTITUTE(A328,"=","")),LEN(A328)&lt;&gt;LEN(SUBSTITUTE(A328,"&lt;","")),LEN(A328)&lt;&gt;LEN(SUBSTITUTE(A328,"&gt;","")))),"ID: texto que empiece por A–Z, hasta 64 caracteres; sin *, ?, ~, =, &lt; ni &gt;. Ejemplo: T-001.",IF(COUNTIFS('Exits'!$A$9:$A$608,A328)&lt;&gt;1,"ID de salida duplicado",IF(B328="","Introduzca el ID de la operación principal",IF(IF(IFERROR(OR(CODE(UPPER(LEFT(B328,1)))&lt;65,CODE(UPPER(LEFT(B328,1)))&gt;90),TRUE),TRUE,OR(NOT(ISTEXT(B328)),LEN(B328)&gt;64,LEN(B328)&lt;&gt;LEN(SUBSTITUTE(B328,"*","")),LEN(B328)&lt;&gt;LEN(SUBSTITUTE(B328,"?","")),LEN(B328)&lt;&gt;LEN(SUBSTITUTE(B328,"~","")),LEN(B328)&lt;&gt;LEN(SUBSTITUTE(B328,"=","")),LEN(B328)&lt;&gt;LEN(SUBSTITUTE(B328,"&lt;","")),LEN(B328)&lt;&gt;LEN(SUBSTITUTE(B328,"&gt;","")))),"ID: texto que empiece por A–Z, hasta 64 caracteres; sin *, ?, ~, =, &lt; ni &gt;. Ejemplo: T-001.",IF(COUNTIFS('Trades'!$A$9:$A$208,B328)&lt;&gt;1,"El ID debe corresponder a una sola fila de Trades",IF(NOT(ISNUMBER(C328)),"Introduzca una fecha y hora de cierre válidas",IF(OR(C328&lt;1,C328&gt;2958465),"Introduzca una fecha y hora de cierre válidas",IF(NOT(ISNUMBER(D328)),"Indique una cantidad cerrada positiva",IF(OR(D328&lt;=0,D328&gt;1000000,ROUND(D328,8)&lt;&gt;D328),"Indique una cantidad cerrada positiva",IF(NOT(ISNUMBER(INDEX('Trades'!$D$9:$D$208,MATCH(B328,'Trades'!$A$9:$A$208,0)))),"Introduzca una fecha y hora de apertura válidas",IF(C328&lt;INDEX('Trades'!$D$9:$D$208,MATCH(B328,'Trades'!$A$9:$A$208,0)),"El cierre precede a la apertura",IF(AND(E328&lt;&gt;"",OR(NOT(ISNUMBER(E328)),E328&lt;=0)),"Indique un precio positivo o deje la celda vacía",IF(AND(F328&lt;&gt;"",NOT(ISNUMBER(F328))),"El P&amp;L bruto debe ser numérico o estar vacío",IF(AND(ISNUMBER(F328),OR(ABS(F328)&gt;1000000000,ROUND(F328,2)&lt;&gt;F328)),"Importes: hasta 2 decimales; valor absoluto de entrada ≤ 1.000.000.000.",""))))))))))))))))</x:f>
      </x:c>
      <x:c r="I328" s="29" t="str">
        <x:f>IF(ISNUMBER(D328),ROUND(D328,8),"")</x:f>
      </x:c>
      <x:c r="J328" s="29" t="n">
        <x:f>IF(ISNUMBER(F328),1,0)</x:f>
        <x:v>0</x:v>
      </x:c>
      <x:c r="K328" s="29" t="n">
        <x:f>IF(COUNTA(A328:F328)=0,0,1)</x:f>
        <x:v>0</x:v>
      </x:c>
    </x:row>
    <x:row r="329" ht="36" customHeight="1">
      <x:c r="A329" s="34"/>
      <x:c r="B329" s="34"/>
      <x:c r="C329" s="35"/>
      <x:c r="D329" s="36"/>
      <x:c r="E329" s="36"/>
      <x:c r="F329" s="37"/>
      <x:c r="G329" s="38" t="n">
        <x:f>IF(K329=0,0,IF(H329="",1,-1))</x:f>
        <x:v>0</x:v>
      </x:c>
      <x:c r="H329" s="33" t="str">
        <x:f>IF(K329=0,"",IF(A329="","Introduzca el ID de salida",IF(IF(IFERROR(OR(CODE(UPPER(LEFT(A329,1)))&lt;65,CODE(UPPER(LEFT(A329,1)))&gt;90),TRUE),TRUE,OR(NOT(ISTEXT(A329)),LEN(A329)&gt;64,LEN(A329)&lt;&gt;LEN(SUBSTITUTE(A329,"*","")),LEN(A329)&lt;&gt;LEN(SUBSTITUTE(A329,"?","")),LEN(A329)&lt;&gt;LEN(SUBSTITUTE(A329,"~","")),LEN(A329)&lt;&gt;LEN(SUBSTITUTE(A329,"=","")),LEN(A329)&lt;&gt;LEN(SUBSTITUTE(A329,"&lt;","")),LEN(A329)&lt;&gt;LEN(SUBSTITUTE(A329,"&gt;","")))),"ID: texto que empiece por A–Z, hasta 64 caracteres; sin *, ?, ~, =, &lt; ni &gt;. Ejemplo: T-001.",IF(COUNTIFS('Exits'!$A$9:$A$608,A329)&lt;&gt;1,"ID de salida duplicado",IF(B329="","Introduzca el ID de la operación principal",IF(IF(IFERROR(OR(CODE(UPPER(LEFT(B329,1)))&lt;65,CODE(UPPER(LEFT(B329,1)))&gt;90),TRUE),TRUE,OR(NOT(ISTEXT(B329)),LEN(B329)&gt;64,LEN(B329)&lt;&gt;LEN(SUBSTITUTE(B329,"*","")),LEN(B329)&lt;&gt;LEN(SUBSTITUTE(B329,"?","")),LEN(B329)&lt;&gt;LEN(SUBSTITUTE(B329,"~","")),LEN(B329)&lt;&gt;LEN(SUBSTITUTE(B329,"=","")),LEN(B329)&lt;&gt;LEN(SUBSTITUTE(B329,"&lt;","")),LEN(B329)&lt;&gt;LEN(SUBSTITUTE(B329,"&gt;","")))),"ID: texto que empiece por A–Z, hasta 64 caracteres; sin *, ?, ~, =, &lt; ni &gt;. Ejemplo: T-001.",IF(COUNTIFS('Trades'!$A$9:$A$208,B329)&lt;&gt;1,"El ID debe corresponder a una sola fila de Trades",IF(NOT(ISNUMBER(C329)),"Introduzca una fecha y hora de cierre válidas",IF(OR(C329&lt;1,C329&gt;2958465),"Introduzca una fecha y hora de cierre válidas",IF(NOT(ISNUMBER(D329)),"Indique una cantidad cerrada positiva",IF(OR(D329&lt;=0,D329&gt;1000000,ROUND(D329,8)&lt;&gt;D329),"Indique una cantidad cerrada positiva",IF(NOT(ISNUMBER(INDEX('Trades'!$D$9:$D$208,MATCH(B329,'Trades'!$A$9:$A$208,0)))),"Introduzca una fecha y hora de apertura válidas",IF(C329&lt;INDEX('Trades'!$D$9:$D$208,MATCH(B329,'Trades'!$A$9:$A$208,0)),"El cierre precede a la apertura",IF(AND(E329&lt;&gt;"",OR(NOT(ISNUMBER(E329)),E329&lt;=0)),"Indique un precio positivo o deje la celda vacía",IF(AND(F329&lt;&gt;"",NOT(ISNUMBER(F329))),"El P&amp;L bruto debe ser numérico o estar vacío",IF(AND(ISNUMBER(F329),OR(ABS(F329)&gt;1000000000,ROUND(F329,2)&lt;&gt;F329)),"Importes: hasta 2 decimales; valor absoluto de entrada ≤ 1.000.000.000.",""))))))))))))))))</x:f>
      </x:c>
      <x:c r="I329" s="29" t="str">
        <x:f>IF(ISNUMBER(D329),ROUND(D329,8),"")</x:f>
      </x:c>
      <x:c r="J329" s="29" t="n">
        <x:f>IF(ISNUMBER(F329),1,0)</x:f>
        <x:v>0</x:v>
      </x:c>
      <x:c r="K329" s="29" t="n">
        <x:f>IF(COUNTA(A329:F329)=0,0,1)</x:f>
        <x:v>0</x:v>
      </x:c>
    </x:row>
    <x:row r="330" ht="36" customHeight="1">
      <x:c r="A330" s="34"/>
      <x:c r="B330" s="34"/>
      <x:c r="C330" s="35"/>
      <x:c r="D330" s="36"/>
      <x:c r="E330" s="36"/>
      <x:c r="F330" s="37"/>
      <x:c r="G330" s="38" t="n">
        <x:f>IF(K330=0,0,IF(H330="",1,-1))</x:f>
        <x:v>0</x:v>
      </x:c>
      <x:c r="H330" s="33" t="str">
        <x:f>IF(K330=0,"",IF(A330="","Introduzca el ID de salida",IF(IF(IFERROR(OR(CODE(UPPER(LEFT(A330,1)))&lt;65,CODE(UPPER(LEFT(A330,1)))&gt;90),TRUE),TRUE,OR(NOT(ISTEXT(A330)),LEN(A330)&gt;64,LEN(A330)&lt;&gt;LEN(SUBSTITUTE(A330,"*","")),LEN(A330)&lt;&gt;LEN(SUBSTITUTE(A330,"?","")),LEN(A330)&lt;&gt;LEN(SUBSTITUTE(A330,"~","")),LEN(A330)&lt;&gt;LEN(SUBSTITUTE(A330,"=","")),LEN(A330)&lt;&gt;LEN(SUBSTITUTE(A330,"&lt;","")),LEN(A330)&lt;&gt;LEN(SUBSTITUTE(A330,"&gt;","")))),"ID: texto que empiece por A–Z, hasta 64 caracteres; sin *, ?, ~, =, &lt; ni &gt;. Ejemplo: T-001.",IF(COUNTIFS('Exits'!$A$9:$A$608,A330)&lt;&gt;1,"ID de salida duplicado",IF(B330="","Introduzca el ID de la operación principal",IF(IF(IFERROR(OR(CODE(UPPER(LEFT(B330,1)))&lt;65,CODE(UPPER(LEFT(B330,1)))&gt;90),TRUE),TRUE,OR(NOT(ISTEXT(B330)),LEN(B330)&gt;64,LEN(B330)&lt;&gt;LEN(SUBSTITUTE(B330,"*","")),LEN(B330)&lt;&gt;LEN(SUBSTITUTE(B330,"?","")),LEN(B330)&lt;&gt;LEN(SUBSTITUTE(B330,"~","")),LEN(B330)&lt;&gt;LEN(SUBSTITUTE(B330,"=","")),LEN(B330)&lt;&gt;LEN(SUBSTITUTE(B330,"&lt;","")),LEN(B330)&lt;&gt;LEN(SUBSTITUTE(B330,"&gt;","")))),"ID: texto que empiece por A–Z, hasta 64 caracteres; sin *, ?, ~, =, &lt; ni &gt;. Ejemplo: T-001.",IF(COUNTIFS('Trades'!$A$9:$A$208,B330)&lt;&gt;1,"El ID debe corresponder a una sola fila de Trades",IF(NOT(ISNUMBER(C330)),"Introduzca una fecha y hora de cierre válidas",IF(OR(C330&lt;1,C330&gt;2958465),"Introduzca una fecha y hora de cierre válidas",IF(NOT(ISNUMBER(D330)),"Indique una cantidad cerrada positiva",IF(OR(D330&lt;=0,D330&gt;1000000,ROUND(D330,8)&lt;&gt;D330),"Indique una cantidad cerrada positiva",IF(NOT(ISNUMBER(INDEX('Trades'!$D$9:$D$208,MATCH(B330,'Trades'!$A$9:$A$208,0)))),"Introduzca una fecha y hora de apertura válidas",IF(C330&lt;INDEX('Trades'!$D$9:$D$208,MATCH(B330,'Trades'!$A$9:$A$208,0)),"El cierre precede a la apertura",IF(AND(E330&lt;&gt;"",OR(NOT(ISNUMBER(E330)),E330&lt;=0)),"Indique un precio positivo o deje la celda vacía",IF(AND(F330&lt;&gt;"",NOT(ISNUMBER(F330))),"El P&amp;L bruto debe ser numérico o estar vacío",IF(AND(ISNUMBER(F330),OR(ABS(F330)&gt;1000000000,ROUND(F330,2)&lt;&gt;F330)),"Importes: hasta 2 decimales; valor absoluto de entrada ≤ 1.000.000.000.",""))))))))))))))))</x:f>
      </x:c>
      <x:c r="I330" s="29" t="str">
        <x:f>IF(ISNUMBER(D330),ROUND(D330,8),"")</x:f>
      </x:c>
      <x:c r="J330" s="29" t="n">
        <x:f>IF(ISNUMBER(F330),1,0)</x:f>
        <x:v>0</x:v>
      </x:c>
      <x:c r="K330" s="29" t="n">
        <x:f>IF(COUNTA(A330:F330)=0,0,1)</x:f>
        <x:v>0</x:v>
      </x:c>
    </x:row>
    <x:row r="331" ht="36" customHeight="1">
      <x:c r="A331" s="34"/>
      <x:c r="B331" s="34"/>
      <x:c r="C331" s="35"/>
      <x:c r="D331" s="36"/>
      <x:c r="E331" s="36"/>
      <x:c r="F331" s="37"/>
      <x:c r="G331" s="38" t="n">
        <x:f>IF(K331=0,0,IF(H331="",1,-1))</x:f>
        <x:v>0</x:v>
      </x:c>
      <x:c r="H331" s="33" t="str">
        <x:f>IF(K331=0,"",IF(A331="","Introduzca el ID de salida",IF(IF(IFERROR(OR(CODE(UPPER(LEFT(A331,1)))&lt;65,CODE(UPPER(LEFT(A331,1)))&gt;90),TRUE),TRUE,OR(NOT(ISTEXT(A331)),LEN(A331)&gt;64,LEN(A331)&lt;&gt;LEN(SUBSTITUTE(A331,"*","")),LEN(A331)&lt;&gt;LEN(SUBSTITUTE(A331,"?","")),LEN(A331)&lt;&gt;LEN(SUBSTITUTE(A331,"~","")),LEN(A331)&lt;&gt;LEN(SUBSTITUTE(A331,"=","")),LEN(A331)&lt;&gt;LEN(SUBSTITUTE(A331,"&lt;","")),LEN(A331)&lt;&gt;LEN(SUBSTITUTE(A331,"&gt;","")))),"ID: texto que empiece por A–Z, hasta 64 caracteres; sin *, ?, ~, =, &lt; ni &gt;. Ejemplo: T-001.",IF(COUNTIFS('Exits'!$A$9:$A$608,A331)&lt;&gt;1,"ID de salida duplicado",IF(B331="","Introduzca el ID de la operación principal",IF(IF(IFERROR(OR(CODE(UPPER(LEFT(B331,1)))&lt;65,CODE(UPPER(LEFT(B331,1)))&gt;90),TRUE),TRUE,OR(NOT(ISTEXT(B331)),LEN(B331)&gt;64,LEN(B331)&lt;&gt;LEN(SUBSTITUTE(B331,"*","")),LEN(B331)&lt;&gt;LEN(SUBSTITUTE(B331,"?","")),LEN(B331)&lt;&gt;LEN(SUBSTITUTE(B331,"~","")),LEN(B331)&lt;&gt;LEN(SUBSTITUTE(B331,"=","")),LEN(B331)&lt;&gt;LEN(SUBSTITUTE(B331,"&lt;","")),LEN(B331)&lt;&gt;LEN(SUBSTITUTE(B331,"&gt;","")))),"ID: texto que empiece por A–Z, hasta 64 caracteres; sin *, ?, ~, =, &lt; ni &gt;. Ejemplo: T-001.",IF(COUNTIFS('Trades'!$A$9:$A$208,B331)&lt;&gt;1,"El ID debe corresponder a una sola fila de Trades",IF(NOT(ISNUMBER(C331)),"Introduzca una fecha y hora de cierre válidas",IF(OR(C331&lt;1,C331&gt;2958465),"Introduzca una fecha y hora de cierre válidas",IF(NOT(ISNUMBER(D331)),"Indique una cantidad cerrada positiva",IF(OR(D331&lt;=0,D331&gt;1000000,ROUND(D331,8)&lt;&gt;D331),"Indique una cantidad cerrada positiva",IF(NOT(ISNUMBER(INDEX('Trades'!$D$9:$D$208,MATCH(B331,'Trades'!$A$9:$A$208,0)))),"Introduzca una fecha y hora de apertura válidas",IF(C331&lt;INDEX('Trades'!$D$9:$D$208,MATCH(B331,'Trades'!$A$9:$A$208,0)),"El cierre precede a la apertura",IF(AND(E331&lt;&gt;"",OR(NOT(ISNUMBER(E331)),E331&lt;=0)),"Indique un precio positivo o deje la celda vacía",IF(AND(F331&lt;&gt;"",NOT(ISNUMBER(F331))),"El P&amp;L bruto debe ser numérico o estar vacío",IF(AND(ISNUMBER(F331),OR(ABS(F331)&gt;1000000000,ROUND(F331,2)&lt;&gt;F331)),"Importes: hasta 2 decimales; valor absoluto de entrada ≤ 1.000.000.000.",""))))))))))))))))</x:f>
      </x:c>
      <x:c r="I331" s="29" t="str">
        <x:f>IF(ISNUMBER(D331),ROUND(D331,8),"")</x:f>
      </x:c>
      <x:c r="J331" s="29" t="n">
        <x:f>IF(ISNUMBER(F331),1,0)</x:f>
        <x:v>0</x:v>
      </x:c>
      <x:c r="K331" s="29" t="n">
        <x:f>IF(COUNTA(A331:F331)=0,0,1)</x:f>
        <x:v>0</x:v>
      </x:c>
    </x:row>
    <x:row r="332" ht="36" customHeight="1">
      <x:c r="A332" s="34"/>
      <x:c r="B332" s="34"/>
      <x:c r="C332" s="35"/>
      <x:c r="D332" s="36"/>
      <x:c r="E332" s="36"/>
      <x:c r="F332" s="37"/>
      <x:c r="G332" s="38" t="n">
        <x:f>IF(K332=0,0,IF(H332="",1,-1))</x:f>
        <x:v>0</x:v>
      </x:c>
      <x:c r="H332" s="33" t="str">
        <x:f>IF(K332=0,"",IF(A332="","Introduzca el ID de salida",IF(IF(IFERROR(OR(CODE(UPPER(LEFT(A332,1)))&lt;65,CODE(UPPER(LEFT(A332,1)))&gt;90),TRUE),TRUE,OR(NOT(ISTEXT(A332)),LEN(A332)&gt;64,LEN(A332)&lt;&gt;LEN(SUBSTITUTE(A332,"*","")),LEN(A332)&lt;&gt;LEN(SUBSTITUTE(A332,"?","")),LEN(A332)&lt;&gt;LEN(SUBSTITUTE(A332,"~","")),LEN(A332)&lt;&gt;LEN(SUBSTITUTE(A332,"=","")),LEN(A332)&lt;&gt;LEN(SUBSTITUTE(A332,"&lt;","")),LEN(A332)&lt;&gt;LEN(SUBSTITUTE(A332,"&gt;","")))),"ID: texto que empiece por A–Z, hasta 64 caracteres; sin *, ?, ~, =, &lt; ni &gt;. Ejemplo: T-001.",IF(COUNTIFS('Exits'!$A$9:$A$608,A332)&lt;&gt;1,"ID de salida duplicado",IF(B332="","Introduzca el ID de la operación principal",IF(IF(IFERROR(OR(CODE(UPPER(LEFT(B332,1)))&lt;65,CODE(UPPER(LEFT(B332,1)))&gt;90),TRUE),TRUE,OR(NOT(ISTEXT(B332)),LEN(B332)&gt;64,LEN(B332)&lt;&gt;LEN(SUBSTITUTE(B332,"*","")),LEN(B332)&lt;&gt;LEN(SUBSTITUTE(B332,"?","")),LEN(B332)&lt;&gt;LEN(SUBSTITUTE(B332,"~","")),LEN(B332)&lt;&gt;LEN(SUBSTITUTE(B332,"=","")),LEN(B332)&lt;&gt;LEN(SUBSTITUTE(B332,"&lt;","")),LEN(B332)&lt;&gt;LEN(SUBSTITUTE(B332,"&gt;","")))),"ID: texto que empiece por A–Z, hasta 64 caracteres; sin *, ?, ~, =, &lt; ni &gt;. Ejemplo: T-001.",IF(COUNTIFS('Trades'!$A$9:$A$208,B332)&lt;&gt;1,"El ID debe corresponder a una sola fila de Trades",IF(NOT(ISNUMBER(C332)),"Introduzca una fecha y hora de cierre válidas",IF(OR(C332&lt;1,C332&gt;2958465),"Introduzca una fecha y hora de cierre válidas",IF(NOT(ISNUMBER(D332)),"Indique una cantidad cerrada positiva",IF(OR(D332&lt;=0,D332&gt;1000000,ROUND(D332,8)&lt;&gt;D332),"Indique una cantidad cerrada positiva",IF(NOT(ISNUMBER(INDEX('Trades'!$D$9:$D$208,MATCH(B332,'Trades'!$A$9:$A$208,0)))),"Introduzca una fecha y hora de apertura válidas",IF(C332&lt;INDEX('Trades'!$D$9:$D$208,MATCH(B332,'Trades'!$A$9:$A$208,0)),"El cierre precede a la apertura",IF(AND(E332&lt;&gt;"",OR(NOT(ISNUMBER(E332)),E332&lt;=0)),"Indique un precio positivo o deje la celda vacía",IF(AND(F332&lt;&gt;"",NOT(ISNUMBER(F332))),"El P&amp;L bruto debe ser numérico o estar vacío",IF(AND(ISNUMBER(F332),OR(ABS(F332)&gt;1000000000,ROUND(F332,2)&lt;&gt;F332)),"Importes: hasta 2 decimales; valor absoluto de entrada ≤ 1.000.000.000.",""))))))))))))))))</x:f>
      </x:c>
      <x:c r="I332" s="29" t="str">
        <x:f>IF(ISNUMBER(D332),ROUND(D332,8),"")</x:f>
      </x:c>
      <x:c r="J332" s="29" t="n">
        <x:f>IF(ISNUMBER(F332),1,0)</x:f>
        <x:v>0</x:v>
      </x:c>
      <x:c r="K332" s="29" t="n">
        <x:f>IF(COUNTA(A332:F332)=0,0,1)</x:f>
        <x:v>0</x:v>
      </x:c>
    </x:row>
    <x:row r="333" ht="36" customHeight="1">
      <x:c r="A333" s="34"/>
      <x:c r="B333" s="34"/>
      <x:c r="C333" s="35"/>
      <x:c r="D333" s="36"/>
      <x:c r="E333" s="36"/>
      <x:c r="F333" s="37"/>
      <x:c r="G333" s="38" t="n">
        <x:f>IF(K333=0,0,IF(H333="",1,-1))</x:f>
        <x:v>0</x:v>
      </x:c>
      <x:c r="H333" s="33" t="str">
        <x:f>IF(K333=0,"",IF(A333="","Introduzca el ID de salida",IF(IF(IFERROR(OR(CODE(UPPER(LEFT(A333,1)))&lt;65,CODE(UPPER(LEFT(A333,1)))&gt;90),TRUE),TRUE,OR(NOT(ISTEXT(A333)),LEN(A333)&gt;64,LEN(A333)&lt;&gt;LEN(SUBSTITUTE(A333,"*","")),LEN(A333)&lt;&gt;LEN(SUBSTITUTE(A333,"?","")),LEN(A333)&lt;&gt;LEN(SUBSTITUTE(A333,"~","")),LEN(A333)&lt;&gt;LEN(SUBSTITUTE(A333,"=","")),LEN(A333)&lt;&gt;LEN(SUBSTITUTE(A333,"&lt;","")),LEN(A333)&lt;&gt;LEN(SUBSTITUTE(A333,"&gt;","")))),"ID: texto que empiece por A–Z, hasta 64 caracteres; sin *, ?, ~, =, &lt; ni &gt;. Ejemplo: T-001.",IF(COUNTIFS('Exits'!$A$9:$A$608,A333)&lt;&gt;1,"ID de salida duplicado",IF(B333="","Introduzca el ID de la operación principal",IF(IF(IFERROR(OR(CODE(UPPER(LEFT(B333,1)))&lt;65,CODE(UPPER(LEFT(B333,1)))&gt;90),TRUE),TRUE,OR(NOT(ISTEXT(B333)),LEN(B333)&gt;64,LEN(B333)&lt;&gt;LEN(SUBSTITUTE(B333,"*","")),LEN(B333)&lt;&gt;LEN(SUBSTITUTE(B333,"?","")),LEN(B333)&lt;&gt;LEN(SUBSTITUTE(B333,"~","")),LEN(B333)&lt;&gt;LEN(SUBSTITUTE(B333,"=","")),LEN(B333)&lt;&gt;LEN(SUBSTITUTE(B333,"&lt;","")),LEN(B333)&lt;&gt;LEN(SUBSTITUTE(B333,"&gt;","")))),"ID: texto que empiece por A–Z, hasta 64 caracteres; sin *, ?, ~, =, &lt; ni &gt;. Ejemplo: T-001.",IF(COUNTIFS('Trades'!$A$9:$A$208,B333)&lt;&gt;1,"El ID debe corresponder a una sola fila de Trades",IF(NOT(ISNUMBER(C333)),"Introduzca una fecha y hora de cierre válidas",IF(OR(C333&lt;1,C333&gt;2958465),"Introduzca una fecha y hora de cierre válidas",IF(NOT(ISNUMBER(D333)),"Indique una cantidad cerrada positiva",IF(OR(D333&lt;=0,D333&gt;1000000,ROUND(D333,8)&lt;&gt;D333),"Indique una cantidad cerrada positiva",IF(NOT(ISNUMBER(INDEX('Trades'!$D$9:$D$208,MATCH(B333,'Trades'!$A$9:$A$208,0)))),"Introduzca una fecha y hora de apertura válidas",IF(C333&lt;INDEX('Trades'!$D$9:$D$208,MATCH(B333,'Trades'!$A$9:$A$208,0)),"El cierre precede a la apertura",IF(AND(E333&lt;&gt;"",OR(NOT(ISNUMBER(E333)),E333&lt;=0)),"Indique un precio positivo o deje la celda vacía",IF(AND(F333&lt;&gt;"",NOT(ISNUMBER(F333))),"El P&amp;L bruto debe ser numérico o estar vacío",IF(AND(ISNUMBER(F333),OR(ABS(F333)&gt;1000000000,ROUND(F333,2)&lt;&gt;F333)),"Importes: hasta 2 decimales; valor absoluto de entrada ≤ 1.000.000.000.",""))))))))))))))))</x:f>
      </x:c>
      <x:c r="I333" s="29" t="str">
        <x:f>IF(ISNUMBER(D333),ROUND(D333,8),"")</x:f>
      </x:c>
      <x:c r="J333" s="29" t="n">
        <x:f>IF(ISNUMBER(F333),1,0)</x:f>
        <x:v>0</x:v>
      </x:c>
      <x:c r="K333" s="29" t="n">
        <x:f>IF(COUNTA(A333:F333)=0,0,1)</x:f>
        <x:v>0</x:v>
      </x:c>
    </x:row>
    <x:row r="334" ht="36" customHeight="1">
      <x:c r="A334" s="34"/>
      <x:c r="B334" s="34"/>
      <x:c r="C334" s="35"/>
      <x:c r="D334" s="36"/>
      <x:c r="E334" s="36"/>
      <x:c r="F334" s="37"/>
      <x:c r="G334" s="38" t="n">
        <x:f>IF(K334=0,0,IF(H334="",1,-1))</x:f>
        <x:v>0</x:v>
      </x:c>
      <x:c r="H334" s="33" t="str">
        <x:f>IF(K334=0,"",IF(A334="","Introduzca el ID de salida",IF(IF(IFERROR(OR(CODE(UPPER(LEFT(A334,1)))&lt;65,CODE(UPPER(LEFT(A334,1)))&gt;90),TRUE),TRUE,OR(NOT(ISTEXT(A334)),LEN(A334)&gt;64,LEN(A334)&lt;&gt;LEN(SUBSTITUTE(A334,"*","")),LEN(A334)&lt;&gt;LEN(SUBSTITUTE(A334,"?","")),LEN(A334)&lt;&gt;LEN(SUBSTITUTE(A334,"~","")),LEN(A334)&lt;&gt;LEN(SUBSTITUTE(A334,"=","")),LEN(A334)&lt;&gt;LEN(SUBSTITUTE(A334,"&lt;","")),LEN(A334)&lt;&gt;LEN(SUBSTITUTE(A334,"&gt;","")))),"ID: texto que empiece por A–Z, hasta 64 caracteres; sin *, ?, ~, =, &lt; ni &gt;. Ejemplo: T-001.",IF(COUNTIFS('Exits'!$A$9:$A$608,A334)&lt;&gt;1,"ID de salida duplicado",IF(B334="","Introduzca el ID de la operación principal",IF(IF(IFERROR(OR(CODE(UPPER(LEFT(B334,1)))&lt;65,CODE(UPPER(LEFT(B334,1)))&gt;90),TRUE),TRUE,OR(NOT(ISTEXT(B334)),LEN(B334)&gt;64,LEN(B334)&lt;&gt;LEN(SUBSTITUTE(B334,"*","")),LEN(B334)&lt;&gt;LEN(SUBSTITUTE(B334,"?","")),LEN(B334)&lt;&gt;LEN(SUBSTITUTE(B334,"~","")),LEN(B334)&lt;&gt;LEN(SUBSTITUTE(B334,"=","")),LEN(B334)&lt;&gt;LEN(SUBSTITUTE(B334,"&lt;","")),LEN(B334)&lt;&gt;LEN(SUBSTITUTE(B334,"&gt;","")))),"ID: texto que empiece por A–Z, hasta 64 caracteres; sin *, ?, ~, =, &lt; ni &gt;. Ejemplo: T-001.",IF(COUNTIFS('Trades'!$A$9:$A$208,B334)&lt;&gt;1,"El ID debe corresponder a una sola fila de Trades",IF(NOT(ISNUMBER(C334)),"Introduzca una fecha y hora de cierre válidas",IF(OR(C334&lt;1,C334&gt;2958465),"Introduzca una fecha y hora de cierre válidas",IF(NOT(ISNUMBER(D334)),"Indique una cantidad cerrada positiva",IF(OR(D334&lt;=0,D334&gt;1000000,ROUND(D334,8)&lt;&gt;D334),"Indique una cantidad cerrada positiva",IF(NOT(ISNUMBER(INDEX('Trades'!$D$9:$D$208,MATCH(B334,'Trades'!$A$9:$A$208,0)))),"Introduzca una fecha y hora de apertura válidas",IF(C334&lt;INDEX('Trades'!$D$9:$D$208,MATCH(B334,'Trades'!$A$9:$A$208,0)),"El cierre precede a la apertura",IF(AND(E334&lt;&gt;"",OR(NOT(ISNUMBER(E334)),E334&lt;=0)),"Indique un precio positivo o deje la celda vacía",IF(AND(F334&lt;&gt;"",NOT(ISNUMBER(F334))),"El P&amp;L bruto debe ser numérico o estar vacío",IF(AND(ISNUMBER(F334),OR(ABS(F334)&gt;1000000000,ROUND(F334,2)&lt;&gt;F334)),"Importes: hasta 2 decimales; valor absoluto de entrada ≤ 1.000.000.000.",""))))))))))))))))</x:f>
      </x:c>
      <x:c r="I334" s="29" t="str">
        <x:f>IF(ISNUMBER(D334),ROUND(D334,8),"")</x:f>
      </x:c>
      <x:c r="J334" s="29" t="n">
        <x:f>IF(ISNUMBER(F334),1,0)</x:f>
        <x:v>0</x:v>
      </x:c>
      <x:c r="K334" s="29" t="n">
        <x:f>IF(COUNTA(A334:F334)=0,0,1)</x:f>
        <x:v>0</x:v>
      </x:c>
    </x:row>
    <x:row r="335" ht="36" customHeight="1">
      <x:c r="A335" s="34"/>
      <x:c r="B335" s="34"/>
      <x:c r="C335" s="35"/>
      <x:c r="D335" s="36"/>
      <x:c r="E335" s="36"/>
      <x:c r="F335" s="37"/>
      <x:c r="G335" s="38" t="n">
        <x:f>IF(K335=0,0,IF(H335="",1,-1))</x:f>
        <x:v>0</x:v>
      </x:c>
      <x:c r="H335" s="33" t="str">
        <x:f>IF(K335=0,"",IF(A335="","Introduzca el ID de salida",IF(IF(IFERROR(OR(CODE(UPPER(LEFT(A335,1)))&lt;65,CODE(UPPER(LEFT(A335,1)))&gt;90),TRUE),TRUE,OR(NOT(ISTEXT(A335)),LEN(A335)&gt;64,LEN(A335)&lt;&gt;LEN(SUBSTITUTE(A335,"*","")),LEN(A335)&lt;&gt;LEN(SUBSTITUTE(A335,"?","")),LEN(A335)&lt;&gt;LEN(SUBSTITUTE(A335,"~","")),LEN(A335)&lt;&gt;LEN(SUBSTITUTE(A335,"=","")),LEN(A335)&lt;&gt;LEN(SUBSTITUTE(A335,"&lt;","")),LEN(A335)&lt;&gt;LEN(SUBSTITUTE(A335,"&gt;","")))),"ID: texto que empiece por A–Z, hasta 64 caracteres; sin *, ?, ~, =, &lt; ni &gt;. Ejemplo: T-001.",IF(COUNTIFS('Exits'!$A$9:$A$608,A335)&lt;&gt;1,"ID de salida duplicado",IF(B335="","Introduzca el ID de la operación principal",IF(IF(IFERROR(OR(CODE(UPPER(LEFT(B335,1)))&lt;65,CODE(UPPER(LEFT(B335,1)))&gt;90),TRUE),TRUE,OR(NOT(ISTEXT(B335)),LEN(B335)&gt;64,LEN(B335)&lt;&gt;LEN(SUBSTITUTE(B335,"*","")),LEN(B335)&lt;&gt;LEN(SUBSTITUTE(B335,"?","")),LEN(B335)&lt;&gt;LEN(SUBSTITUTE(B335,"~","")),LEN(B335)&lt;&gt;LEN(SUBSTITUTE(B335,"=","")),LEN(B335)&lt;&gt;LEN(SUBSTITUTE(B335,"&lt;","")),LEN(B335)&lt;&gt;LEN(SUBSTITUTE(B335,"&gt;","")))),"ID: texto que empiece por A–Z, hasta 64 caracteres; sin *, ?, ~, =, &lt; ni &gt;. Ejemplo: T-001.",IF(COUNTIFS('Trades'!$A$9:$A$208,B335)&lt;&gt;1,"El ID debe corresponder a una sola fila de Trades",IF(NOT(ISNUMBER(C335)),"Introduzca una fecha y hora de cierre válidas",IF(OR(C335&lt;1,C335&gt;2958465),"Introduzca una fecha y hora de cierre válidas",IF(NOT(ISNUMBER(D335)),"Indique una cantidad cerrada positiva",IF(OR(D335&lt;=0,D335&gt;1000000,ROUND(D335,8)&lt;&gt;D335),"Indique una cantidad cerrada positiva",IF(NOT(ISNUMBER(INDEX('Trades'!$D$9:$D$208,MATCH(B335,'Trades'!$A$9:$A$208,0)))),"Introduzca una fecha y hora de apertura válidas",IF(C335&lt;INDEX('Trades'!$D$9:$D$208,MATCH(B335,'Trades'!$A$9:$A$208,0)),"El cierre precede a la apertura",IF(AND(E335&lt;&gt;"",OR(NOT(ISNUMBER(E335)),E335&lt;=0)),"Indique un precio positivo o deje la celda vacía",IF(AND(F335&lt;&gt;"",NOT(ISNUMBER(F335))),"El P&amp;L bruto debe ser numérico o estar vacío",IF(AND(ISNUMBER(F335),OR(ABS(F335)&gt;1000000000,ROUND(F335,2)&lt;&gt;F335)),"Importes: hasta 2 decimales; valor absoluto de entrada ≤ 1.000.000.000.",""))))))))))))))))</x:f>
      </x:c>
      <x:c r="I335" s="29" t="str">
        <x:f>IF(ISNUMBER(D335),ROUND(D335,8),"")</x:f>
      </x:c>
      <x:c r="J335" s="29" t="n">
        <x:f>IF(ISNUMBER(F335),1,0)</x:f>
        <x:v>0</x:v>
      </x:c>
      <x:c r="K335" s="29" t="n">
        <x:f>IF(COUNTA(A335:F335)=0,0,1)</x:f>
        <x:v>0</x:v>
      </x:c>
    </x:row>
    <x:row r="336" ht="36" customHeight="1">
      <x:c r="A336" s="34"/>
      <x:c r="B336" s="34"/>
      <x:c r="C336" s="35"/>
      <x:c r="D336" s="36"/>
      <x:c r="E336" s="36"/>
      <x:c r="F336" s="37"/>
      <x:c r="G336" s="38" t="n">
        <x:f>IF(K336=0,0,IF(H336="",1,-1))</x:f>
        <x:v>0</x:v>
      </x:c>
      <x:c r="H336" s="33" t="str">
        <x:f>IF(K336=0,"",IF(A336="","Introduzca el ID de salida",IF(IF(IFERROR(OR(CODE(UPPER(LEFT(A336,1)))&lt;65,CODE(UPPER(LEFT(A336,1)))&gt;90),TRUE),TRUE,OR(NOT(ISTEXT(A336)),LEN(A336)&gt;64,LEN(A336)&lt;&gt;LEN(SUBSTITUTE(A336,"*","")),LEN(A336)&lt;&gt;LEN(SUBSTITUTE(A336,"?","")),LEN(A336)&lt;&gt;LEN(SUBSTITUTE(A336,"~","")),LEN(A336)&lt;&gt;LEN(SUBSTITUTE(A336,"=","")),LEN(A336)&lt;&gt;LEN(SUBSTITUTE(A336,"&lt;","")),LEN(A336)&lt;&gt;LEN(SUBSTITUTE(A336,"&gt;","")))),"ID: texto que empiece por A–Z, hasta 64 caracteres; sin *, ?, ~, =, &lt; ni &gt;. Ejemplo: T-001.",IF(COUNTIFS('Exits'!$A$9:$A$608,A336)&lt;&gt;1,"ID de salida duplicado",IF(B336="","Introduzca el ID de la operación principal",IF(IF(IFERROR(OR(CODE(UPPER(LEFT(B336,1)))&lt;65,CODE(UPPER(LEFT(B336,1)))&gt;90),TRUE),TRUE,OR(NOT(ISTEXT(B336)),LEN(B336)&gt;64,LEN(B336)&lt;&gt;LEN(SUBSTITUTE(B336,"*","")),LEN(B336)&lt;&gt;LEN(SUBSTITUTE(B336,"?","")),LEN(B336)&lt;&gt;LEN(SUBSTITUTE(B336,"~","")),LEN(B336)&lt;&gt;LEN(SUBSTITUTE(B336,"=","")),LEN(B336)&lt;&gt;LEN(SUBSTITUTE(B336,"&lt;","")),LEN(B336)&lt;&gt;LEN(SUBSTITUTE(B336,"&gt;","")))),"ID: texto que empiece por A–Z, hasta 64 caracteres; sin *, ?, ~, =, &lt; ni &gt;. Ejemplo: T-001.",IF(COUNTIFS('Trades'!$A$9:$A$208,B336)&lt;&gt;1,"El ID debe corresponder a una sola fila de Trades",IF(NOT(ISNUMBER(C336)),"Introduzca una fecha y hora de cierre válidas",IF(OR(C336&lt;1,C336&gt;2958465),"Introduzca una fecha y hora de cierre válidas",IF(NOT(ISNUMBER(D336)),"Indique una cantidad cerrada positiva",IF(OR(D336&lt;=0,D336&gt;1000000,ROUND(D336,8)&lt;&gt;D336),"Indique una cantidad cerrada positiva",IF(NOT(ISNUMBER(INDEX('Trades'!$D$9:$D$208,MATCH(B336,'Trades'!$A$9:$A$208,0)))),"Introduzca una fecha y hora de apertura válidas",IF(C336&lt;INDEX('Trades'!$D$9:$D$208,MATCH(B336,'Trades'!$A$9:$A$208,0)),"El cierre precede a la apertura",IF(AND(E336&lt;&gt;"",OR(NOT(ISNUMBER(E336)),E336&lt;=0)),"Indique un precio positivo o deje la celda vacía",IF(AND(F336&lt;&gt;"",NOT(ISNUMBER(F336))),"El P&amp;L bruto debe ser numérico o estar vacío",IF(AND(ISNUMBER(F336),OR(ABS(F336)&gt;1000000000,ROUND(F336,2)&lt;&gt;F336)),"Importes: hasta 2 decimales; valor absoluto de entrada ≤ 1.000.000.000.",""))))))))))))))))</x:f>
      </x:c>
      <x:c r="I336" s="29" t="str">
        <x:f>IF(ISNUMBER(D336),ROUND(D336,8),"")</x:f>
      </x:c>
      <x:c r="J336" s="29" t="n">
        <x:f>IF(ISNUMBER(F336),1,0)</x:f>
        <x:v>0</x:v>
      </x:c>
      <x:c r="K336" s="29" t="n">
        <x:f>IF(COUNTA(A336:F336)=0,0,1)</x:f>
        <x:v>0</x:v>
      </x:c>
    </x:row>
    <x:row r="337" ht="36" customHeight="1">
      <x:c r="A337" s="34"/>
      <x:c r="B337" s="34"/>
      <x:c r="C337" s="35"/>
      <x:c r="D337" s="36"/>
      <x:c r="E337" s="36"/>
      <x:c r="F337" s="37"/>
      <x:c r="G337" s="38" t="n">
        <x:f>IF(K337=0,0,IF(H337="",1,-1))</x:f>
        <x:v>0</x:v>
      </x:c>
      <x:c r="H337" s="33" t="str">
        <x:f>IF(K337=0,"",IF(A337="","Introduzca el ID de salida",IF(IF(IFERROR(OR(CODE(UPPER(LEFT(A337,1)))&lt;65,CODE(UPPER(LEFT(A337,1)))&gt;90),TRUE),TRUE,OR(NOT(ISTEXT(A337)),LEN(A337)&gt;64,LEN(A337)&lt;&gt;LEN(SUBSTITUTE(A337,"*","")),LEN(A337)&lt;&gt;LEN(SUBSTITUTE(A337,"?","")),LEN(A337)&lt;&gt;LEN(SUBSTITUTE(A337,"~","")),LEN(A337)&lt;&gt;LEN(SUBSTITUTE(A337,"=","")),LEN(A337)&lt;&gt;LEN(SUBSTITUTE(A337,"&lt;","")),LEN(A337)&lt;&gt;LEN(SUBSTITUTE(A337,"&gt;","")))),"ID: texto que empiece por A–Z, hasta 64 caracteres; sin *, ?, ~, =, &lt; ni &gt;. Ejemplo: T-001.",IF(COUNTIFS('Exits'!$A$9:$A$608,A337)&lt;&gt;1,"ID de salida duplicado",IF(B337="","Introduzca el ID de la operación principal",IF(IF(IFERROR(OR(CODE(UPPER(LEFT(B337,1)))&lt;65,CODE(UPPER(LEFT(B337,1)))&gt;90),TRUE),TRUE,OR(NOT(ISTEXT(B337)),LEN(B337)&gt;64,LEN(B337)&lt;&gt;LEN(SUBSTITUTE(B337,"*","")),LEN(B337)&lt;&gt;LEN(SUBSTITUTE(B337,"?","")),LEN(B337)&lt;&gt;LEN(SUBSTITUTE(B337,"~","")),LEN(B337)&lt;&gt;LEN(SUBSTITUTE(B337,"=","")),LEN(B337)&lt;&gt;LEN(SUBSTITUTE(B337,"&lt;","")),LEN(B337)&lt;&gt;LEN(SUBSTITUTE(B337,"&gt;","")))),"ID: texto que empiece por A–Z, hasta 64 caracteres; sin *, ?, ~, =, &lt; ni &gt;. Ejemplo: T-001.",IF(COUNTIFS('Trades'!$A$9:$A$208,B337)&lt;&gt;1,"El ID debe corresponder a una sola fila de Trades",IF(NOT(ISNUMBER(C337)),"Introduzca una fecha y hora de cierre válidas",IF(OR(C337&lt;1,C337&gt;2958465),"Introduzca una fecha y hora de cierre válidas",IF(NOT(ISNUMBER(D337)),"Indique una cantidad cerrada positiva",IF(OR(D337&lt;=0,D337&gt;1000000,ROUND(D337,8)&lt;&gt;D337),"Indique una cantidad cerrada positiva",IF(NOT(ISNUMBER(INDEX('Trades'!$D$9:$D$208,MATCH(B337,'Trades'!$A$9:$A$208,0)))),"Introduzca una fecha y hora de apertura válidas",IF(C337&lt;INDEX('Trades'!$D$9:$D$208,MATCH(B337,'Trades'!$A$9:$A$208,0)),"El cierre precede a la apertura",IF(AND(E337&lt;&gt;"",OR(NOT(ISNUMBER(E337)),E337&lt;=0)),"Indique un precio positivo o deje la celda vacía",IF(AND(F337&lt;&gt;"",NOT(ISNUMBER(F337))),"El P&amp;L bruto debe ser numérico o estar vacío",IF(AND(ISNUMBER(F337),OR(ABS(F337)&gt;1000000000,ROUND(F337,2)&lt;&gt;F337)),"Importes: hasta 2 decimales; valor absoluto de entrada ≤ 1.000.000.000.",""))))))))))))))))</x:f>
      </x:c>
      <x:c r="I337" s="29" t="str">
        <x:f>IF(ISNUMBER(D337),ROUND(D337,8),"")</x:f>
      </x:c>
      <x:c r="J337" s="29" t="n">
        <x:f>IF(ISNUMBER(F337),1,0)</x:f>
        <x:v>0</x:v>
      </x:c>
      <x:c r="K337" s="29" t="n">
        <x:f>IF(COUNTA(A337:F337)=0,0,1)</x:f>
        <x:v>0</x:v>
      </x:c>
    </x:row>
    <x:row r="338" ht="36" customHeight="1">
      <x:c r="A338" s="34"/>
      <x:c r="B338" s="34"/>
      <x:c r="C338" s="35"/>
      <x:c r="D338" s="36"/>
      <x:c r="E338" s="36"/>
      <x:c r="F338" s="37"/>
      <x:c r="G338" s="38" t="n">
        <x:f>IF(K338=0,0,IF(H338="",1,-1))</x:f>
        <x:v>0</x:v>
      </x:c>
      <x:c r="H338" s="33" t="str">
        <x:f>IF(K338=0,"",IF(A338="","Introduzca el ID de salida",IF(IF(IFERROR(OR(CODE(UPPER(LEFT(A338,1)))&lt;65,CODE(UPPER(LEFT(A338,1)))&gt;90),TRUE),TRUE,OR(NOT(ISTEXT(A338)),LEN(A338)&gt;64,LEN(A338)&lt;&gt;LEN(SUBSTITUTE(A338,"*","")),LEN(A338)&lt;&gt;LEN(SUBSTITUTE(A338,"?","")),LEN(A338)&lt;&gt;LEN(SUBSTITUTE(A338,"~","")),LEN(A338)&lt;&gt;LEN(SUBSTITUTE(A338,"=","")),LEN(A338)&lt;&gt;LEN(SUBSTITUTE(A338,"&lt;","")),LEN(A338)&lt;&gt;LEN(SUBSTITUTE(A338,"&gt;","")))),"ID: texto que empiece por A–Z, hasta 64 caracteres; sin *, ?, ~, =, &lt; ni &gt;. Ejemplo: T-001.",IF(COUNTIFS('Exits'!$A$9:$A$608,A338)&lt;&gt;1,"ID de salida duplicado",IF(B338="","Introduzca el ID de la operación principal",IF(IF(IFERROR(OR(CODE(UPPER(LEFT(B338,1)))&lt;65,CODE(UPPER(LEFT(B338,1)))&gt;90),TRUE),TRUE,OR(NOT(ISTEXT(B338)),LEN(B338)&gt;64,LEN(B338)&lt;&gt;LEN(SUBSTITUTE(B338,"*","")),LEN(B338)&lt;&gt;LEN(SUBSTITUTE(B338,"?","")),LEN(B338)&lt;&gt;LEN(SUBSTITUTE(B338,"~","")),LEN(B338)&lt;&gt;LEN(SUBSTITUTE(B338,"=","")),LEN(B338)&lt;&gt;LEN(SUBSTITUTE(B338,"&lt;","")),LEN(B338)&lt;&gt;LEN(SUBSTITUTE(B338,"&gt;","")))),"ID: texto que empiece por A–Z, hasta 64 caracteres; sin *, ?, ~, =, &lt; ni &gt;. Ejemplo: T-001.",IF(COUNTIFS('Trades'!$A$9:$A$208,B338)&lt;&gt;1,"El ID debe corresponder a una sola fila de Trades",IF(NOT(ISNUMBER(C338)),"Introduzca una fecha y hora de cierre válidas",IF(OR(C338&lt;1,C338&gt;2958465),"Introduzca una fecha y hora de cierre válidas",IF(NOT(ISNUMBER(D338)),"Indique una cantidad cerrada positiva",IF(OR(D338&lt;=0,D338&gt;1000000,ROUND(D338,8)&lt;&gt;D338),"Indique una cantidad cerrada positiva",IF(NOT(ISNUMBER(INDEX('Trades'!$D$9:$D$208,MATCH(B338,'Trades'!$A$9:$A$208,0)))),"Introduzca una fecha y hora de apertura válidas",IF(C338&lt;INDEX('Trades'!$D$9:$D$208,MATCH(B338,'Trades'!$A$9:$A$208,0)),"El cierre precede a la apertura",IF(AND(E338&lt;&gt;"",OR(NOT(ISNUMBER(E338)),E338&lt;=0)),"Indique un precio positivo o deje la celda vacía",IF(AND(F338&lt;&gt;"",NOT(ISNUMBER(F338))),"El P&amp;L bruto debe ser numérico o estar vacío",IF(AND(ISNUMBER(F338),OR(ABS(F338)&gt;1000000000,ROUND(F338,2)&lt;&gt;F338)),"Importes: hasta 2 decimales; valor absoluto de entrada ≤ 1.000.000.000.",""))))))))))))))))</x:f>
      </x:c>
      <x:c r="I338" s="29" t="str">
        <x:f>IF(ISNUMBER(D338),ROUND(D338,8),"")</x:f>
      </x:c>
      <x:c r="J338" s="29" t="n">
        <x:f>IF(ISNUMBER(F338),1,0)</x:f>
        <x:v>0</x:v>
      </x:c>
      <x:c r="K338" s="29" t="n">
        <x:f>IF(COUNTA(A338:F338)=0,0,1)</x:f>
        <x:v>0</x:v>
      </x:c>
    </x:row>
    <x:row r="339" ht="36" customHeight="1">
      <x:c r="A339" s="34"/>
      <x:c r="B339" s="34"/>
      <x:c r="C339" s="35"/>
      <x:c r="D339" s="36"/>
      <x:c r="E339" s="36"/>
      <x:c r="F339" s="37"/>
      <x:c r="G339" s="38" t="n">
        <x:f>IF(K339=0,0,IF(H339="",1,-1))</x:f>
        <x:v>0</x:v>
      </x:c>
      <x:c r="H339" s="33" t="str">
        <x:f>IF(K339=0,"",IF(A339="","Introduzca el ID de salida",IF(IF(IFERROR(OR(CODE(UPPER(LEFT(A339,1)))&lt;65,CODE(UPPER(LEFT(A339,1)))&gt;90),TRUE),TRUE,OR(NOT(ISTEXT(A339)),LEN(A339)&gt;64,LEN(A339)&lt;&gt;LEN(SUBSTITUTE(A339,"*","")),LEN(A339)&lt;&gt;LEN(SUBSTITUTE(A339,"?","")),LEN(A339)&lt;&gt;LEN(SUBSTITUTE(A339,"~","")),LEN(A339)&lt;&gt;LEN(SUBSTITUTE(A339,"=","")),LEN(A339)&lt;&gt;LEN(SUBSTITUTE(A339,"&lt;","")),LEN(A339)&lt;&gt;LEN(SUBSTITUTE(A339,"&gt;","")))),"ID: texto que empiece por A–Z, hasta 64 caracteres; sin *, ?, ~, =, &lt; ni &gt;. Ejemplo: T-001.",IF(COUNTIFS('Exits'!$A$9:$A$608,A339)&lt;&gt;1,"ID de salida duplicado",IF(B339="","Introduzca el ID de la operación principal",IF(IF(IFERROR(OR(CODE(UPPER(LEFT(B339,1)))&lt;65,CODE(UPPER(LEFT(B339,1)))&gt;90),TRUE),TRUE,OR(NOT(ISTEXT(B339)),LEN(B339)&gt;64,LEN(B339)&lt;&gt;LEN(SUBSTITUTE(B339,"*","")),LEN(B339)&lt;&gt;LEN(SUBSTITUTE(B339,"?","")),LEN(B339)&lt;&gt;LEN(SUBSTITUTE(B339,"~","")),LEN(B339)&lt;&gt;LEN(SUBSTITUTE(B339,"=","")),LEN(B339)&lt;&gt;LEN(SUBSTITUTE(B339,"&lt;","")),LEN(B339)&lt;&gt;LEN(SUBSTITUTE(B339,"&gt;","")))),"ID: texto que empiece por A–Z, hasta 64 caracteres; sin *, ?, ~, =, &lt; ni &gt;. Ejemplo: T-001.",IF(COUNTIFS('Trades'!$A$9:$A$208,B339)&lt;&gt;1,"El ID debe corresponder a una sola fila de Trades",IF(NOT(ISNUMBER(C339)),"Introduzca una fecha y hora de cierre válidas",IF(OR(C339&lt;1,C339&gt;2958465),"Introduzca una fecha y hora de cierre válidas",IF(NOT(ISNUMBER(D339)),"Indique una cantidad cerrada positiva",IF(OR(D339&lt;=0,D339&gt;1000000,ROUND(D339,8)&lt;&gt;D339),"Indique una cantidad cerrada positiva",IF(NOT(ISNUMBER(INDEX('Trades'!$D$9:$D$208,MATCH(B339,'Trades'!$A$9:$A$208,0)))),"Introduzca una fecha y hora de apertura válidas",IF(C339&lt;INDEX('Trades'!$D$9:$D$208,MATCH(B339,'Trades'!$A$9:$A$208,0)),"El cierre precede a la apertura",IF(AND(E339&lt;&gt;"",OR(NOT(ISNUMBER(E339)),E339&lt;=0)),"Indique un precio positivo o deje la celda vacía",IF(AND(F339&lt;&gt;"",NOT(ISNUMBER(F339))),"El P&amp;L bruto debe ser numérico o estar vacío",IF(AND(ISNUMBER(F339),OR(ABS(F339)&gt;1000000000,ROUND(F339,2)&lt;&gt;F339)),"Importes: hasta 2 decimales; valor absoluto de entrada ≤ 1.000.000.000.",""))))))))))))))))</x:f>
      </x:c>
      <x:c r="I339" s="29" t="str">
        <x:f>IF(ISNUMBER(D339),ROUND(D339,8),"")</x:f>
      </x:c>
      <x:c r="J339" s="29" t="n">
        <x:f>IF(ISNUMBER(F339),1,0)</x:f>
        <x:v>0</x:v>
      </x:c>
      <x:c r="K339" s="29" t="n">
        <x:f>IF(COUNTA(A339:F339)=0,0,1)</x:f>
        <x:v>0</x:v>
      </x:c>
    </x:row>
    <x:row r="340" ht="36" customHeight="1">
      <x:c r="A340" s="34"/>
      <x:c r="B340" s="34"/>
      <x:c r="C340" s="35"/>
      <x:c r="D340" s="36"/>
      <x:c r="E340" s="36"/>
      <x:c r="F340" s="37"/>
      <x:c r="G340" s="38" t="n">
        <x:f>IF(K340=0,0,IF(H340="",1,-1))</x:f>
        <x:v>0</x:v>
      </x:c>
      <x:c r="H340" s="33" t="str">
        <x:f>IF(K340=0,"",IF(A340="","Introduzca el ID de salida",IF(IF(IFERROR(OR(CODE(UPPER(LEFT(A340,1)))&lt;65,CODE(UPPER(LEFT(A340,1)))&gt;90),TRUE),TRUE,OR(NOT(ISTEXT(A340)),LEN(A340)&gt;64,LEN(A340)&lt;&gt;LEN(SUBSTITUTE(A340,"*","")),LEN(A340)&lt;&gt;LEN(SUBSTITUTE(A340,"?","")),LEN(A340)&lt;&gt;LEN(SUBSTITUTE(A340,"~","")),LEN(A340)&lt;&gt;LEN(SUBSTITUTE(A340,"=","")),LEN(A340)&lt;&gt;LEN(SUBSTITUTE(A340,"&lt;","")),LEN(A340)&lt;&gt;LEN(SUBSTITUTE(A340,"&gt;","")))),"ID: texto que empiece por A–Z, hasta 64 caracteres; sin *, ?, ~, =, &lt; ni &gt;. Ejemplo: T-001.",IF(COUNTIFS('Exits'!$A$9:$A$608,A340)&lt;&gt;1,"ID de salida duplicado",IF(B340="","Introduzca el ID de la operación principal",IF(IF(IFERROR(OR(CODE(UPPER(LEFT(B340,1)))&lt;65,CODE(UPPER(LEFT(B340,1)))&gt;90),TRUE),TRUE,OR(NOT(ISTEXT(B340)),LEN(B340)&gt;64,LEN(B340)&lt;&gt;LEN(SUBSTITUTE(B340,"*","")),LEN(B340)&lt;&gt;LEN(SUBSTITUTE(B340,"?","")),LEN(B340)&lt;&gt;LEN(SUBSTITUTE(B340,"~","")),LEN(B340)&lt;&gt;LEN(SUBSTITUTE(B340,"=","")),LEN(B340)&lt;&gt;LEN(SUBSTITUTE(B340,"&lt;","")),LEN(B340)&lt;&gt;LEN(SUBSTITUTE(B340,"&gt;","")))),"ID: texto que empiece por A–Z, hasta 64 caracteres; sin *, ?, ~, =, &lt; ni &gt;. Ejemplo: T-001.",IF(COUNTIFS('Trades'!$A$9:$A$208,B340)&lt;&gt;1,"El ID debe corresponder a una sola fila de Trades",IF(NOT(ISNUMBER(C340)),"Introduzca una fecha y hora de cierre válidas",IF(OR(C340&lt;1,C340&gt;2958465),"Introduzca una fecha y hora de cierre válidas",IF(NOT(ISNUMBER(D340)),"Indique una cantidad cerrada positiva",IF(OR(D340&lt;=0,D340&gt;1000000,ROUND(D340,8)&lt;&gt;D340),"Indique una cantidad cerrada positiva",IF(NOT(ISNUMBER(INDEX('Trades'!$D$9:$D$208,MATCH(B340,'Trades'!$A$9:$A$208,0)))),"Introduzca una fecha y hora de apertura válidas",IF(C340&lt;INDEX('Trades'!$D$9:$D$208,MATCH(B340,'Trades'!$A$9:$A$208,0)),"El cierre precede a la apertura",IF(AND(E340&lt;&gt;"",OR(NOT(ISNUMBER(E340)),E340&lt;=0)),"Indique un precio positivo o deje la celda vacía",IF(AND(F340&lt;&gt;"",NOT(ISNUMBER(F340))),"El P&amp;L bruto debe ser numérico o estar vacío",IF(AND(ISNUMBER(F340),OR(ABS(F340)&gt;1000000000,ROUND(F340,2)&lt;&gt;F340)),"Importes: hasta 2 decimales; valor absoluto de entrada ≤ 1.000.000.000.",""))))))))))))))))</x:f>
      </x:c>
      <x:c r="I340" s="29" t="str">
        <x:f>IF(ISNUMBER(D340),ROUND(D340,8),"")</x:f>
      </x:c>
      <x:c r="J340" s="29" t="n">
        <x:f>IF(ISNUMBER(F340),1,0)</x:f>
        <x:v>0</x:v>
      </x:c>
      <x:c r="K340" s="29" t="n">
        <x:f>IF(COUNTA(A340:F340)=0,0,1)</x:f>
        <x:v>0</x:v>
      </x:c>
    </x:row>
    <x:row r="341" ht="36" customHeight="1">
      <x:c r="A341" s="34"/>
      <x:c r="B341" s="34"/>
      <x:c r="C341" s="35"/>
      <x:c r="D341" s="36"/>
      <x:c r="E341" s="36"/>
      <x:c r="F341" s="37"/>
      <x:c r="G341" s="38" t="n">
        <x:f>IF(K341=0,0,IF(H341="",1,-1))</x:f>
        <x:v>0</x:v>
      </x:c>
      <x:c r="H341" s="33" t="str">
        <x:f>IF(K341=0,"",IF(A341="","Introduzca el ID de salida",IF(IF(IFERROR(OR(CODE(UPPER(LEFT(A341,1)))&lt;65,CODE(UPPER(LEFT(A341,1)))&gt;90),TRUE),TRUE,OR(NOT(ISTEXT(A341)),LEN(A341)&gt;64,LEN(A341)&lt;&gt;LEN(SUBSTITUTE(A341,"*","")),LEN(A341)&lt;&gt;LEN(SUBSTITUTE(A341,"?","")),LEN(A341)&lt;&gt;LEN(SUBSTITUTE(A341,"~","")),LEN(A341)&lt;&gt;LEN(SUBSTITUTE(A341,"=","")),LEN(A341)&lt;&gt;LEN(SUBSTITUTE(A341,"&lt;","")),LEN(A341)&lt;&gt;LEN(SUBSTITUTE(A341,"&gt;","")))),"ID: texto que empiece por A–Z, hasta 64 caracteres; sin *, ?, ~, =, &lt; ni &gt;. Ejemplo: T-001.",IF(COUNTIFS('Exits'!$A$9:$A$608,A341)&lt;&gt;1,"ID de salida duplicado",IF(B341="","Introduzca el ID de la operación principal",IF(IF(IFERROR(OR(CODE(UPPER(LEFT(B341,1)))&lt;65,CODE(UPPER(LEFT(B341,1)))&gt;90),TRUE),TRUE,OR(NOT(ISTEXT(B341)),LEN(B341)&gt;64,LEN(B341)&lt;&gt;LEN(SUBSTITUTE(B341,"*","")),LEN(B341)&lt;&gt;LEN(SUBSTITUTE(B341,"?","")),LEN(B341)&lt;&gt;LEN(SUBSTITUTE(B341,"~","")),LEN(B341)&lt;&gt;LEN(SUBSTITUTE(B341,"=","")),LEN(B341)&lt;&gt;LEN(SUBSTITUTE(B341,"&lt;","")),LEN(B341)&lt;&gt;LEN(SUBSTITUTE(B341,"&gt;","")))),"ID: texto que empiece por A–Z, hasta 64 caracteres; sin *, ?, ~, =, &lt; ni &gt;. Ejemplo: T-001.",IF(COUNTIFS('Trades'!$A$9:$A$208,B341)&lt;&gt;1,"El ID debe corresponder a una sola fila de Trades",IF(NOT(ISNUMBER(C341)),"Introduzca una fecha y hora de cierre válidas",IF(OR(C341&lt;1,C341&gt;2958465),"Introduzca una fecha y hora de cierre válidas",IF(NOT(ISNUMBER(D341)),"Indique una cantidad cerrada positiva",IF(OR(D341&lt;=0,D341&gt;1000000,ROUND(D341,8)&lt;&gt;D341),"Indique una cantidad cerrada positiva",IF(NOT(ISNUMBER(INDEX('Trades'!$D$9:$D$208,MATCH(B341,'Trades'!$A$9:$A$208,0)))),"Introduzca una fecha y hora de apertura válidas",IF(C341&lt;INDEX('Trades'!$D$9:$D$208,MATCH(B341,'Trades'!$A$9:$A$208,0)),"El cierre precede a la apertura",IF(AND(E341&lt;&gt;"",OR(NOT(ISNUMBER(E341)),E341&lt;=0)),"Indique un precio positivo o deje la celda vacía",IF(AND(F341&lt;&gt;"",NOT(ISNUMBER(F341))),"El P&amp;L bruto debe ser numérico o estar vacío",IF(AND(ISNUMBER(F341),OR(ABS(F341)&gt;1000000000,ROUND(F341,2)&lt;&gt;F341)),"Importes: hasta 2 decimales; valor absoluto de entrada ≤ 1.000.000.000.",""))))))))))))))))</x:f>
      </x:c>
      <x:c r="I341" s="29" t="str">
        <x:f>IF(ISNUMBER(D341),ROUND(D341,8),"")</x:f>
      </x:c>
      <x:c r="J341" s="29" t="n">
        <x:f>IF(ISNUMBER(F341),1,0)</x:f>
        <x:v>0</x:v>
      </x:c>
      <x:c r="K341" s="29" t="n">
        <x:f>IF(COUNTA(A341:F341)=0,0,1)</x:f>
        <x:v>0</x:v>
      </x:c>
    </x:row>
    <x:row r="342" ht="36" customHeight="1">
      <x:c r="A342" s="34"/>
      <x:c r="B342" s="34"/>
      <x:c r="C342" s="35"/>
      <x:c r="D342" s="36"/>
      <x:c r="E342" s="36"/>
      <x:c r="F342" s="37"/>
      <x:c r="G342" s="38" t="n">
        <x:f>IF(K342=0,0,IF(H342="",1,-1))</x:f>
        <x:v>0</x:v>
      </x:c>
      <x:c r="H342" s="33" t="str">
        <x:f>IF(K342=0,"",IF(A342="","Introduzca el ID de salida",IF(IF(IFERROR(OR(CODE(UPPER(LEFT(A342,1)))&lt;65,CODE(UPPER(LEFT(A342,1)))&gt;90),TRUE),TRUE,OR(NOT(ISTEXT(A342)),LEN(A342)&gt;64,LEN(A342)&lt;&gt;LEN(SUBSTITUTE(A342,"*","")),LEN(A342)&lt;&gt;LEN(SUBSTITUTE(A342,"?","")),LEN(A342)&lt;&gt;LEN(SUBSTITUTE(A342,"~","")),LEN(A342)&lt;&gt;LEN(SUBSTITUTE(A342,"=","")),LEN(A342)&lt;&gt;LEN(SUBSTITUTE(A342,"&lt;","")),LEN(A342)&lt;&gt;LEN(SUBSTITUTE(A342,"&gt;","")))),"ID: texto que empiece por A–Z, hasta 64 caracteres; sin *, ?, ~, =, &lt; ni &gt;. Ejemplo: T-001.",IF(COUNTIFS('Exits'!$A$9:$A$608,A342)&lt;&gt;1,"ID de salida duplicado",IF(B342="","Introduzca el ID de la operación principal",IF(IF(IFERROR(OR(CODE(UPPER(LEFT(B342,1)))&lt;65,CODE(UPPER(LEFT(B342,1)))&gt;90),TRUE),TRUE,OR(NOT(ISTEXT(B342)),LEN(B342)&gt;64,LEN(B342)&lt;&gt;LEN(SUBSTITUTE(B342,"*","")),LEN(B342)&lt;&gt;LEN(SUBSTITUTE(B342,"?","")),LEN(B342)&lt;&gt;LEN(SUBSTITUTE(B342,"~","")),LEN(B342)&lt;&gt;LEN(SUBSTITUTE(B342,"=","")),LEN(B342)&lt;&gt;LEN(SUBSTITUTE(B342,"&lt;","")),LEN(B342)&lt;&gt;LEN(SUBSTITUTE(B342,"&gt;","")))),"ID: texto que empiece por A–Z, hasta 64 caracteres; sin *, ?, ~, =, &lt; ni &gt;. Ejemplo: T-001.",IF(COUNTIFS('Trades'!$A$9:$A$208,B342)&lt;&gt;1,"El ID debe corresponder a una sola fila de Trades",IF(NOT(ISNUMBER(C342)),"Introduzca una fecha y hora de cierre válidas",IF(OR(C342&lt;1,C342&gt;2958465),"Introduzca una fecha y hora de cierre válidas",IF(NOT(ISNUMBER(D342)),"Indique una cantidad cerrada positiva",IF(OR(D342&lt;=0,D342&gt;1000000,ROUND(D342,8)&lt;&gt;D342),"Indique una cantidad cerrada positiva",IF(NOT(ISNUMBER(INDEX('Trades'!$D$9:$D$208,MATCH(B342,'Trades'!$A$9:$A$208,0)))),"Introduzca una fecha y hora de apertura válidas",IF(C342&lt;INDEX('Trades'!$D$9:$D$208,MATCH(B342,'Trades'!$A$9:$A$208,0)),"El cierre precede a la apertura",IF(AND(E342&lt;&gt;"",OR(NOT(ISNUMBER(E342)),E342&lt;=0)),"Indique un precio positivo o deje la celda vacía",IF(AND(F342&lt;&gt;"",NOT(ISNUMBER(F342))),"El P&amp;L bruto debe ser numérico o estar vacío",IF(AND(ISNUMBER(F342),OR(ABS(F342)&gt;1000000000,ROUND(F342,2)&lt;&gt;F342)),"Importes: hasta 2 decimales; valor absoluto de entrada ≤ 1.000.000.000.",""))))))))))))))))</x:f>
      </x:c>
      <x:c r="I342" s="29" t="str">
        <x:f>IF(ISNUMBER(D342),ROUND(D342,8),"")</x:f>
      </x:c>
      <x:c r="J342" s="29" t="n">
        <x:f>IF(ISNUMBER(F342),1,0)</x:f>
        <x:v>0</x:v>
      </x:c>
      <x:c r="K342" s="29" t="n">
        <x:f>IF(COUNTA(A342:F342)=0,0,1)</x:f>
        <x:v>0</x:v>
      </x:c>
    </x:row>
    <x:row r="343" ht="36" customHeight="1">
      <x:c r="A343" s="34"/>
      <x:c r="B343" s="34"/>
      <x:c r="C343" s="35"/>
      <x:c r="D343" s="36"/>
      <x:c r="E343" s="36"/>
      <x:c r="F343" s="37"/>
      <x:c r="G343" s="38" t="n">
        <x:f>IF(K343=0,0,IF(H343="",1,-1))</x:f>
        <x:v>0</x:v>
      </x:c>
      <x:c r="H343" s="33" t="str">
        <x:f>IF(K343=0,"",IF(A343="","Introduzca el ID de salida",IF(IF(IFERROR(OR(CODE(UPPER(LEFT(A343,1)))&lt;65,CODE(UPPER(LEFT(A343,1)))&gt;90),TRUE),TRUE,OR(NOT(ISTEXT(A343)),LEN(A343)&gt;64,LEN(A343)&lt;&gt;LEN(SUBSTITUTE(A343,"*","")),LEN(A343)&lt;&gt;LEN(SUBSTITUTE(A343,"?","")),LEN(A343)&lt;&gt;LEN(SUBSTITUTE(A343,"~","")),LEN(A343)&lt;&gt;LEN(SUBSTITUTE(A343,"=","")),LEN(A343)&lt;&gt;LEN(SUBSTITUTE(A343,"&lt;","")),LEN(A343)&lt;&gt;LEN(SUBSTITUTE(A343,"&gt;","")))),"ID: texto que empiece por A–Z, hasta 64 caracteres; sin *, ?, ~, =, &lt; ni &gt;. Ejemplo: T-001.",IF(COUNTIFS('Exits'!$A$9:$A$608,A343)&lt;&gt;1,"ID de salida duplicado",IF(B343="","Introduzca el ID de la operación principal",IF(IF(IFERROR(OR(CODE(UPPER(LEFT(B343,1)))&lt;65,CODE(UPPER(LEFT(B343,1)))&gt;90),TRUE),TRUE,OR(NOT(ISTEXT(B343)),LEN(B343)&gt;64,LEN(B343)&lt;&gt;LEN(SUBSTITUTE(B343,"*","")),LEN(B343)&lt;&gt;LEN(SUBSTITUTE(B343,"?","")),LEN(B343)&lt;&gt;LEN(SUBSTITUTE(B343,"~","")),LEN(B343)&lt;&gt;LEN(SUBSTITUTE(B343,"=","")),LEN(B343)&lt;&gt;LEN(SUBSTITUTE(B343,"&lt;","")),LEN(B343)&lt;&gt;LEN(SUBSTITUTE(B343,"&gt;","")))),"ID: texto que empiece por A–Z, hasta 64 caracteres; sin *, ?, ~, =, &lt; ni &gt;. Ejemplo: T-001.",IF(COUNTIFS('Trades'!$A$9:$A$208,B343)&lt;&gt;1,"El ID debe corresponder a una sola fila de Trades",IF(NOT(ISNUMBER(C343)),"Introduzca una fecha y hora de cierre válidas",IF(OR(C343&lt;1,C343&gt;2958465),"Introduzca una fecha y hora de cierre válidas",IF(NOT(ISNUMBER(D343)),"Indique una cantidad cerrada positiva",IF(OR(D343&lt;=0,D343&gt;1000000,ROUND(D343,8)&lt;&gt;D343),"Indique una cantidad cerrada positiva",IF(NOT(ISNUMBER(INDEX('Trades'!$D$9:$D$208,MATCH(B343,'Trades'!$A$9:$A$208,0)))),"Introduzca una fecha y hora de apertura válidas",IF(C343&lt;INDEX('Trades'!$D$9:$D$208,MATCH(B343,'Trades'!$A$9:$A$208,0)),"El cierre precede a la apertura",IF(AND(E343&lt;&gt;"",OR(NOT(ISNUMBER(E343)),E343&lt;=0)),"Indique un precio positivo o deje la celda vacía",IF(AND(F343&lt;&gt;"",NOT(ISNUMBER(F343))),"El P&amp;L bruto debe ser numérico o estar vacío",IF(AND(ISNUMBER(F343),OR(ABS(F343)&gt;1000000000,ROUND(F343,2)&lt;&gt;F343)),"Importes: hasta 2 decimales; valor absoluto de entrada ≤ 1.000.000.000.",""))))))))))))))))</x:f>
      </x:c>
      <x:c r="I343" s="29" t="str">
        <x:f>IF(ISNUMBER(D343),ROUND(D343,8),"")</x:f>
      </x:c>
      <x:c r="J343" s="29" t="n">
        <x:f>IF(ISNUMBER(F343),1,0)</x:f>
        <x:v>0</x:v>
      </x:c>
      <x:c r="K343" s="29" t="n">
        <x:f>IF(COUNTA(A343:F343)=0,0,1)</x:f>
        <x:v>0</x:v>
      </x:c>
    </x:row>
    <x:row r="344" ht="36" customHeight="1">
      <x:c r="A344" s="34"/>
      <x:c r="B344" s="34"/>
      <x:c r="C344" s="35"/>
      <x:c r="D344" s="36"/>
      <x:c r="E344" s="36"/>
      <x:c r="F344" s="37"/>
      <x:c r="G344" s="38" t="n">
        <x:f>IF(K344=0,0,IF(H344="",1,-1))</x:f>
        <x:v>0</x:v>
      </x:c>
      <x:c r="H344" s="33" t="str">
        <x:f>IF(K344=0,"",IF(A344="","Introduzca el ID de salida",IF(IF(IFERROR(OR(CODE(UPPER(LEFT(A344,1)))&lt;65,CODE(UPPER(LEFT(A344,1)))&gt;90),TRUE),TRUE,OR(NOT(ISTEXT(A344)),LEN(A344)&gt;64,LEN(A344)&lt;&gt;LEN(SUBSTITUTE(A344,"*","")),LEN(A344)&lt;&gt;LEN(SUBSTITUTE(A344,"?","")),LEN(A344)&lt;&gt;LEN(SUBSTITUTE(A344,"~","")),LEN(A344)&lt;&gt;LEN(SUBSTITUTE(A344,"=","")),LEN(A344)&lt;&gt;LEN(SUBSTITUTE(A344,"&lt;","")),LEN(A344)&lt;&gt;LEN(SUBSTITUTE(A344,"&gt;","")))),"ID: texto que empiece por A–Z, hasta 64 caracteres; sin *, ?, ~, =, &lt; ni &gt;. Ejemplo: T-001.",IF(COUNTIFS('Exits'!$A$9:$A$608,A344)&lt;&gt;1,"ID de salida duplicado",IF(B344="","Introduzca el ID de la operación principal",IF(IF(IFERROR(OR(CODE(UPPER(LEFT(B344,1)))&lt;65,CODE(UPPER(LEFT(B344,1)))&gt;90),TRUE),TRUE,OR(NOT(ISTEXT(B344)),LEN(B344)&gt;64,LEN(B344)&lt;&gt;LEN(SUBSTITUTE(B344,"*","")),LEN(B344)&lt;&gt;LEN(SUBSTITUTE(B344,"?","")),LEN(B344)&lt;&gt;LEN(SUBSTITUTE(B344,"~","")),LEN(B344)&lt;&gt;LEN(SUBSTITUTE(B344,"=","")),LEN(B344)&lt;&gt;LEN(SUBSTITUTE(B344,"&lt;","")),LEN(B344)&lt;&gt;LEN(SUBSTITUTE(B344,"&gt;","")))),"ID: texto que empiece por A–Z, hasta 64 caracteres; sin *, ?, ~, =, &lt; ni &gt;. Ejemplo: T-001.",IF(COUNTIFS('Trades'!$A$9:$A$208,B344)&lt;&gt;1,"El ID debe corresponder a una sola fila de Trades",IF(NOT(ISNUMBER(C344)),"Introduzca una fecha y hora de cierre válidas",IF(OR(C344&lt;1,C344&gt;2958465),"Introduzca una fecha y hora de cierre válidas",IF(NOT(ISNUMBER(D344)),"Indique una cantidad cerrada positiva",IF(OR(D344&lt;=0,D344&gt;1000000,ROUND(D344,8)&lt;&gt;D344),"Indique una cantidad cerrada positiva",IF(NOT(ISNUMBER(INDEX('Trades'!$D$9:$D$208,MATCH(B344,'Trades'!$A$9:$A$208,0)))),"Introduzca una fecha y hora de apertura válidas",IF(C344&lt;INDEX('Trades'!$D$9:$D$208,MATCH(B344,'Trades'!$A$9:$A$208,0)),"El cierre precede a la apertura",IF(AND(E344&lt;&gt;"",OR(NOT(ISNUMBER(E344)),E344&lt;=0)),"Indique un precio positivo o deje la celda vacía",IF(AND(F344&lt;&gt;"",NOT(ISNUMBER(F344))),"El P&amp;L bruto debe ser numérico o estar vacío",IF(AND(ISNUMBER(F344),OR(ABS(F344)&gt;1000000000,ROUND(F344,2)&lt;&gt;F344)),"Importes: hasta 2 decimales; valor absoluto de entrada ≤ 1.000.000.000.",""))))))))))))))))</x:f>
      </x:c>
      <x:c r="I344" s="29" t="str">
        <x:f>IF(ISNUMBER(D344),ROUND(D344,8),"")</x:f>
      </x:c>
      <x:c r="J344" s="29" t="n">
        <x:f>IF(ISNUMBER(F344),1,0)</x:f>
        <x:v>0</x:v>
      </x:c>
      <x:c r="K344" s="29" t="n">
        <x:f>IF(COUNTA(A344:F344)=0,0,1)</x:f>
        <x:v>0</x:v>
      </x:c>
    </x:row>
    <x:row r="345" ht="36" customHeight="1">
      <x:c r="A345" s="34"/>
      <x:c r="B345" s="34"/>
      <x:c r="C345" s="35"/>
      <x:c r="D345" s="36"/>
      <x:c r="E345" s="36"/>
      <x:c r="F345" s="37"/>
      <x:c r="G345" s="38" t="n">
        <x:f>IF(K345=0,0,IF(H345="",1,-1))</x:f>
        <x:v>0</x:v>
      </x:c>
      <x:c r="H345" s="33" t="str">
        <x:f>IF(K345=0,"",IF(A345="","Introduzca el ID de salida",IF(IF(IFERROR(OR(CODE(UPPER(LEFT(A345,1)))&lt;65,CODE(UPPER(LEFT(A345,1)))&gt;90),TRUE),TRUE,OR(NOT(ISTEXT(A345)),LEN(A345)&gt;64,LEN(A345)&lt;&gt;LEN(SUBSTITUTE(A345,"*","")),LEN(A345)&lt;&gt;LEN(SUBSTITUTE(A345,"?","")),LEN(A345)&lt;&gt;LEN(SUBSTITUTE(A345,"~","")),LEN(A345)&lt;&gt;LEN(SUBSTITUTE(A345,"=","")),LEN(A345)&lt;&gt;LEN(SUBSTITUTE(A345,"&lt;","")),LEN(A345)&lt;&gt;LEN(SUBSTITUTE(A345,"&gt;","")))),"ID: texto que empiece por A–Z, hasta 64 caracteres; sin *, ?, ~, =, &lt; ni &gt;. Ejemplo: T-001.",IF(COUNTIFS('Exits'!$A$9:$A$608,A345)&lt;&gt;1,"ID de salida duplicado",IF(B345="","Introduzca el ID de la operación principal",IF(IF(IFERROR(OR(CODE(UPPER(LEFT(B345,1)))&lt;65,CODE(UPPER(LEFT(B345,1)))&gt;90),TRUE),TRUE,OR(NOT(ISTEXT(B345)),LEN(B345)&gt;64,LEN(B345)&lt;&gt;LEN(SUBSTITUTE(B345,"*","")),LEN(B345)&lt;&gt;LEN(SUBSTITUTE(B345,"?","")),LEN(B345)&lt;&gt;LEN(SUBSTITUTE(B345,"~","")),LEN(B345)&lt;&gt;LEN(SUBSTITUTE(B345,"=","")),LEN(B345)&lt;&gt;LEN(SUBSTITUTE(B345,"&lt;","")),LEN(B345)&lt;&gt;LEN(SUBSTITUTE(B345,"&gt;","")))),"ID: texto que empiece por A–Z, hasta 64 caracteres; sin *, ?, ~, =, &lt; ni &gt;. Ejemplo: T-001.",IF(COUNTIFS('Trades'!$A$9:$A$208,B345)&lt;&gt;1,"El ID debe corresponder a una sola fila de Trades",IF(NOT(ISNUMBER(C345)),"Introduzca una fecha y hora de cierre válidas",IF(OR(C345&lt;1,C345&gt;2958465),"Introduzca una fecha y hora de cierre válidas",IF(NOT(ISNUMBER(D345)),"Indique una cantidad cerrada positiva",IF(OR(D345&lt;=0,D345&gt;1000000,ROUND(D345,8)&lt;&gt;D345),"Indique una cantidad cerrada positiva",IF(NOT(ISNUMBER(INDEX('Trades'!$D$9:$D$208,MATCH(B345,'Trades'!$A$9:$A$208,0)))),"Introduzca una fecha y hora de apertura válidas",IF(C345&lt;INDEX('Trades'!$D$9:$D$208,MATCH(B345,'Trades'!$A$9:$A$208,0)),"El cierre precede a la apertura",IF(AND(E345&lt;&gt;"",OR(NOT(ISNUMBER(E345)),E345&lt;=0)),"Indique un precio positivo o deje la celda vacía",IF(AND(F345&lt;&gt;"",NOT(ISNUMBER(F345))),"El P&amp;L bruto debe ser numérico o estar vacío",IF(AND(ISNUMBER(F345),OR(ABS(F345)&gt;1000000000,ROUND(F345,2)&lt;&gt;F345)),"Importes: hasta 2 decimales; valor absoluto de entrada ≤ 1.000.000.000.",""))))))))))))))))</x:f>
      </x:c>
      <x:c r="I345" s="29" t="str">
        <x:f>IF(ISNUMBER(D345),ROUND(D345,8),"")</x:f>
      </x:c>
      <x:c r="J345" s="29" t="n">
        <x:f>IF(ISNUMBER(F345),1,0)</x:f>
        <x:v>0</x:v>
      </x:c>
      <x:c r="K345" s="29" t="n">
        <x:f>IF(COUNTA(A345:F345)=0,0,1)</x:f>
        <x:v>0</x:v>
      </x:c>
    </x:row>
    <x:row r="346" ht="36" customHeight="1">
      <x:c r="A346" s="34"/>
      <x:c r="B346" s="34"/>
      <x:c r="C346" s="35"/>
      <x:c r="D346" s="36"/>
      <x:c r="E346" s="36"/>
      <x:c r="F346" s="37"/>
      <x:c r="G346" s="38" t="n">
        <x:f>IF(K346=0,0,IF(H346="",1,-1))</x:f>
        <x:v>0</x:v>
      </x:c>
      <x:c r="H346" s="33" t="str">
        <x:f>IF(K346=0,"",IF(A346="","Introduzca el ID de salida",IF(IF(IFERROR(OR(CODE(UPPER(LEFT(A346,1)))&lt;65,CODE(UPPER(LEFT(A346,1)))&gt;90),TRUE),TRUE,OR(NOT(ISTEXT(A346)),LEN(A346)&gt;64,LEN(A346)&lt;&gt;LEN(SUBSTITUTE(A346,"*","")),LEN(A346)&lt;&gt;LEN(SUBSTITUTE(A346,"?","")),LEN(A346)&lt;&gt;LEN(SUBSTITUTE(A346,"~","")),LEN(A346)&lt;&gt;LEN(SUBSTITUTE(A346,"=","")),LEN(A346)&lt;&gt;LEN(SUBSTITUTE(A346,"&lt;","")),LEN(A346)&lt;&gt;LEN(SUBSTITUTE(A346,"&gt;","")))),"ID: texto que empiece por A–Z, hasta 64 caracteres; sin *, ?, ~, =, &lt; ni &gt;. Ejemplo: T-001.",IF(COUNTIFS('Exits'!$A$9:$A$608,A346)&lt;&gt;1,"ID de salida duplicado",IF(B346="","Introduzca el ID de la operación principal",IF(IF(IFERROR(OR(CODE(UPPER(LEFT(B346,1)))&lt;65,CODE(UPPER(LEFT(B346,1)))&gt;90),TRUE),TRUE,OR(NOT(ISTEXT(B346)),LEN(B346)&gt;64,LEN(B346)&lt;&gt;LEN(SUBSTITUTE(B346,"*","")),LEN(B346)&lt;&gt;LEN(SUBSTITUTE(B346,"?","")),LEN(B346)&lt;&gt;LEN(SUBSTITUTE(B346,"~","")),LEN(B346)&lt;&gt;LEN(SUBSTITUTE(B346,"=","")),LEN(B346)&lt;&gt;LEN(SUBSTITUTE(B346,"&lt;","")),LEN(B346)&lt;&gt;LEN(SUBSTITUTE(B346,"&gt;","")))),"ID: texto que empiece por A–Z, hasta 64 caracteres; sin *, ?, ~, =, &lt; ni &gt;. Ejemplo: T-001.",IF(COUNTIFS('Trades'!$A$9:$A$208,B346)&lt;&gt;1,"El ID debe corresponder a una sola fila de Trades",IF(NOT(ISNUMBER(C346)),"Introduzca una fecha y hora de cierre válidas",IF(OR(C346&lt;1,C346&gt;2958465),"Introduzca una fecha y hora de cierre válidas",IF(NOT(ISNUMBER(D346)),"Indique una cantidad cerrada positiva",IF(OR(D346&lt;=0,D346&gt;1000000,ROUND(D346,8)&lt;&gt;D346),"Indique una cantidad cerrada positiva",IF(NOT(ISNUMBER(INDEX('Trades'!$D$9:$D$208,MATCH(B346,'Trades'!$A$9:$A$208,0)))),"Introduzca una fecha y hora de apertura válidas",IF(C346&lt;INDEX('Trades'!$D$9:$D$208,MATCH(B346,'Trades'!$A$9:$A$208,0)),"El cierre precede a la apertura",IF(AND(E346&lt;&gt;"",OR(NOT(ISNUMBER(E346)),E346&lt;=0)),"Indique un precio positivo o deje la celda vacía",IF(AND(F346&lt;&gt;"",NOT(ISNUMBER(F346))),"El P&amp;L bruto debe ser numérico o estar vacío",IF(AND(ISNUMBER(F346),OR(ABS(F346)&gt;1000000000,ROUND(F346,2)&lt;&gt;F346)),"Importes: hasta 2 decimales; valor absoluto de entrada ≤ 1.000.000.000.",""))))))))))))))))</x:f>
      </x:c>
      <x:c r="I346" s="29" t="str">
        <x:f>IF(ISNUMBER(D346),ROUND(D346,8),"")</x:f>
      </x:c>
      <x:c r="J346" s="29" t="n">
        <x:f>IF(ISNUMBER(F346),1,0)</x:f>
        <x:v>0</x:v>
      </x:c>
      <x:c r="K346" s="29" t="n">
        <x:f>IF(COUNTA(A346:F346)=0,0,1)</x:f>
        <x:v>0</x:v>
      </x:c>
    </x:row>
    <x:row r="347" ht="36" customHeight="1">
      <x:c r="A347" s="34"/>
      <x:c r="B347" s="34"/>
      <x:c r="C347" s="35"/>
      <x:c r="D347" s="36"/>
      <x:c r="E347" s="36"/>
      <x:c r="F347" s="37"/>
      <x:c r="G347" s="38" t="n">
        <x:f>IF(K347=0,0,IF(H347="",1,-1))</x:f>
        <x:v>0</x:v>
      </x:c>
      <x:c r="H347" s="33" t="str">
        <x:f>IF(K347=0,"",IF(A347="","Introduzca el ID de salida",IF(IF(IFERROR(OR(CODE(UPPER(LEFT(A347,1)))&lt;65,CODE(UPPER(LEFT(A347,1)))&gt;90),TRUE),TRUE,OR(NOT(ISTEXT(A347)),LEN(A347)&gt;64,LEN(A347)&lt;&gt;LEN(SUBSTITUTE(A347,"*","")),LEN(A347)&lt;&gt;LEN(SUBSTITUTE(A347,"?","")),LEN(A347)&lt;&gt;LEN(SUBSTITUTE(A347,"~","")),LEN(A347)&lt;&gt;LEN(SUBSTITUTE(A347,"=","")),LEN(A347)&lt;&gt;LEN(SUBSTITUTE(A347,"&lt;","")),LEN(A347)&lt;&gt;LEN(SUBSTITUTE(A347,"&gt;","")))),"ID: texto que empiece por A–Z, hasta 64 caracteres; sin *, ?, ~, =, &lt; ni &gt;. Ejemplo: T-001.",IF(COUNTIFS('Exits'!$A$9:$A$608,A347)&lt;&gt;1,"ID de salida duplicado",IF(B347="","Introduzca el ID de la operación principal",IF(IF(IFERROR(OR(CODE(UPPER(LEFT(B347,1)))&lt;65,CODE(UPPER(LEFT(B347,1)))&gt;90),TRUE),TRUE,OR(NOT(ISTEXT(B347)),LEN(B347)&gt;64,LEN(B347)&lt;&gt;LEN(SUBSTITUTE(B347,"*","")),LEN(B347)&lt;&gt;LEN(SUBSTITUTE(B347,"?","")),LEN(B347)&lt;&gt;LEN(SUBSTITUTE(B347,"~","")),LEN(B347)&lt;&gt;LEN(SUBSTITUTE(B347,"=","")),LEN(B347)&lt;&gt;LEN(SUBSTITUTE(B347,"&lt;","")),LEN(B347)&lt;&gt;LEN(SUBSTITUTE(B347,"&gt;","")))),"ID: texto que empiece por A–Z, hasta 64 caracteres; sin *, ?, ~, =, &lt; ni &gt;. Ejemplo: T-001.",IF(COUNTIFS('Trades'!$A$9:$A$208,B347)&lt;&gt;1,"El ID debe corresponder a una sola fila de Trades",IF(NOT(ISNUMBER(C347)),"Introduzca una fecha y hora de cierre válidas",IF(OR(C347&lt;1,C347&gt;2958465),"Introduzca una fecha y hora de cierre válidas",IF(NOT(ISNUMBER(D347)),"Indique una cantidad cerrada positiva",IF(OR(D347&lt;=0,D347&gt;1000000,ROUND(D347,8)&lt;&gt;D347),"Indique una cantidad cerrada positiva",IF(NOT(ISNUMBER(INDEX('Trades'!$D$9:$D$208,MATCH(B347,'Trades'!$A$9:$A$208,0)))),"Introduzca una fecha y hora de apertura válidas",IF(C347&lt;INDEX('Trades'!$D$9:$D$208,MATCH(B347,'Trades'!$A$9:$A$208,0)),"El cierre precede a la apertura",IF(AND(E347&lt;&gt;"",OR(NOT(ISNUMBER(E347)),E347&lt;=0)),"Indique un precio positivo o deje la celda vacía",IF(AND(F347&lt;&gt;"",NOT(ISNUMBER(F347))),"El P&amp;L bruto debe ser numérico o estar vacío",IF(AND(ISNUMBER(F347),OR(ABS(F347)&gt;1000000000,ROUND(F347,2)&lt;&gt;F347)),"Importes: hasta 2 decimales; valor absoluto de entrada ≤ 1.000.000.000.",""))))))))))))))))</x:f>
      </x:c>
      <x:c r="I347" s="29" t="str">
        <x:f>IF(ISNUMBER(D347),ROUND(D347,8),"")</x:f>
      </x:c>
      <x:c r="J347" s="29" t="n">
        <x:f>IF(ISNUMBER(F347),1,0)</x:f>
        <x:v>0</x:v>
      </x:c>
      <x:c r="K347" s="29" t="n">
        <x:f>IF(COUNTA(A347:F347)=0,0,1)</x:f>
        <x:v>0</x:v>
      </x:c>
    </x:row>
    <x:row r="348" ht="36" customHeight="1">
      <x:c r="A348" s="34"/>
      <x:c r="B348" s="34"/>
      <x:c r="C348" s="35"/>
      <x:c r="D348" s="36"/>
      <x:c r="E348" s="36"/>
      <x:c r="F348" s="37"/>
      <x:c r="G348" s="38" t="n">
        <x:f>IF(K348=0,0,IF(H348="",1,-1))</x:f>
        <x:v>0</x:v>
      </x:c>
      <x:c r="H348" s="33" t="str">
        <x:f>IF(K348=0,"",IF(A348="","Introduzca el ID de salida",IF(IF(IFERROR(OR(CODE(UPPER(LEFT(A348,1)))&lt;65,CODE(UPPER(LEFT(A348,1)))&gt;90),TRUE),TRUE,OR(NOT(ISTEXT(A348)),LEN(A348)&gt;64,LEN(A348)&lt;&gt;LEN(SUBSTITUTE(A348,"*","")),LEN(A348)&lt;&gt;LEN(SUBSTITUTE(A348,"?","")),LEN(A348)&lt;&gt;LEN(SUBSTITUTE(A348,"~","")),LEN(A348)&lt;&gt;LEN(SUBSTITUTE(A348,"=","")),LEN(A348)&lt;&gt;LEN(SUBSTITUTE(A348,"&lt;","")),LEN(A348)&lt;&gt;LEN(SUBSTITUTE(A348,"&gt;","")))),"ID: texto que empiece por A–Z, hasta 64 caracteres; sin *, ?, ~, =, &lt; ni &gt;. Ejemplo: T-001.",IF(COUNTIFS('Exits'!$A$9:$A$608,A348)&lt;&gt;1,"ID de salida duplicado",IF(B348="","Introduzca el ID de la operación principal",IF(IF(IFERROR(OR(CODE(UPPER(LEFT(B348,1)))&lt;65,CODE(UPPER(LEFT(B348,1)))&gt;90),TRUE),TRUE,OR(NOT(ISTEXT(B348)),LEN(B348)&gt;64,LEN(B348)&lt;&gt;LEN(SUBSTITUTE(B348,"*","")),LEN(B348)&lt;&gt;LEN(SUBSTITUTE(B348,"?","")),LEN(B348)&lt;&gt;LEN(SUBSTITUTE(B348,"~","")),LEN(B348)&lt;&gt;LEN(SUBSTITUTE(B348,"=","")),LEN(B348)&lt;&gt;LEN(SUBSTITUTE(B348,"&lt;","")),LEN(B348)&lt;&gt;LEN(SUBSTITUTE(B348,"&gt;","")))),"ID: texto que empiece por A–Z, hasta 64 caracteres; sin *, ?, ~, =, &lt; ni &gt;. Ejemplo: T-001.",IF(COUNTIFS('Trades'!$A$9:$A$208,B348)&lt;&gt;1,"El ID debe corresponder a una sola fila de Trades",IF(NOT(ISNUMBER(C348)),"Introduzca una fecha y hora de cierre válidas",IF(OR(C348&lt;1,C348&gt;2958465),"Introduzca una fecha y hora de cierre válidas",IF(NOT(ISNUMBER(D348)),"Indique una cantidad cerrada positiva",IF(OR(D348&lt;=0,D348&gt;1000000,ROUND(D348,8)&lt;&gt;D348),"Indique una cantidad cerrada positiva",IF(NOT(ISNUMBER(INDEX('Trades'!$D$9:$D$208,MATCH(B348,'Trades'!$A$9:$A$208,0)))),"Introduzca una fecha y hora de apertura válidas",IF(C348&lt;INDEX('Trades'!$D$9:$D$208,MATCH(B348,'Trades'!$A$9:$A$208,0)),"El cierre precede a la apertura",IF(AND(E348&lt;&gt;"",OR(NOT(ISNUMBER(E348)),E348&lt;=0)),"Indique un precio positivo o deje la celda vacía",IF(AND(F348&lt;&gt;"",NOT(ISNUMBER(F348))),"El P&amp;L bruto debe ser numérico o estar vacío",IF(AND(ISNUMBER(F348),OR(ABS(F348)&gt;1000000000,ROUND(F348,2)&lt;&gt;F348)),"Importes: hasta 2 decimales; valor absoluto de entrada ≤ 1.000.000.000.",""))))))))))))))))</x:f>
      </x:c>
      <x:c r="I348" s="29" t="str">
        <x:f>IF(ISNUMBER(D348),ROUND(D348,8),"")</x:f>
      </x:c>
      <x:c r="J348" s="29" t="n">
        <x:f>IF(ISNUMBER(F348),1,0)</x:f>
        <x:v>0</x:v>
      </x:c>
      <x:c r="K348" s="29" t="n">
        <x:f>IF(COUNTA(A348:F348)=0,0,1)</x:f>
        <x:v>0</x:v>
      </x:c>
    </x:row>
    <x:row r="349" ht="36" customHeight="1">
      <x:c r="A349" s="34"/>
      <x:c r="B349" s="34"/>
      <x:c r="C349" s="35"/>
      <x:c r="D349" s="36"/>
      <x:c r="E349" s="36"/>
      <x:c r="F349" s="37"/>
      <x:c r="G349" s="38" t="n">
        <x:f>IF(K349=0,0,IF(H349="",1,-1))</x:f>
        <x:v>0</x:v>
      </x:c>
      <x:c r="H349" s="33" t="str">
        <x:f>IF(K349=0,"",IF(A349="","Introduzca el ID de salida",IF(IF(IFERROR(OR(CODE(UPPER(LEFT(A349,1)))&lt;65,CODE(UPPER(LEFT(A349,1)))&gt;90),TRUE),TRUE,OR(NOT(ISTEXT(A349)),LEN(A349)&gt;64,LEN(A349)&lt;&gt;LEN(SUBSTITUTE(A349,"*","")),LEN(A349)&lt;&gt;LEN(SUBSTITUTE(A349,"?","")),LEN(A349)&lt;&gt;LEN(SUBSTITUTE(A349,"~","")),LEN(A349)&lt;&gt;LEN(SUBSTITUTE(A349,"=","")),LEN(A349)&lt;&gt;LEN(SUBSTITUTE(A349,"&lt;","")),LEN(A349)&lt;&gt;LEN(SUBSTITUTE(A349,"&gt;","")))),"ID: texto que empiece por A–Z, hasta 64 caracteres; sin *, ?, ~, =, &lt; ni &gt;. Ejemplo: T-001.",IF(COUNTIFS('Exits'!$A$9:$A$608,A349)&lt;&gt;1,"ID de salida duplicado",IF(B349="","Introduzca el ID de la operación principal",IF(IF(IFERROR(OR(CODE(UPPER(LEFT(B349,1)))&lt;65,CODE(UPPER(LEFT(B349,1)))&gt;90),TRUE),TRUE,OR(NOT(ISTEXT(B349)),LEN(B349)&gt;64,LEN(B349)&lt;&gt;LEN(SUBSTITUTE(B349,"*","")),LEN(B349)&lt;&gt;LEN(SUBSTITUTE(B349,"?","")),LEN(B349)&lt;&gt;LEN(SUBSTITUTE(B349,"~","")),LEN(B349)&lt;&gt;LEN(SUBSTITUTE(B349,"=","")),LEN(B349)&lt;&gt;LEN(SUBSTITUTE(B349,"&lt;","")),LEN(B349)&lt;&gt;LEN(SUBSTITUTE(B349,"&gt;","")))),"ID: texto que empiece por A–Z, hasta 64 caracteres; sin *, ?, ~, =, &lt; ni &gt;. Ejemplo: T-001.",IF(COUNTIFS('Trades'!$A$9:$A$208,B349)&lt;&gt;1,"El ID debe corresponder a una sola fila de Trades",IF(NOT(ISNUMBER(C349)),"Introduzca una fecha y hora de cierre válidas",IF(OR(C349&lt;1,C349&gt;2958465),"Introduzca una fecha y hora de cierre válidas",IF(NOT(ISNUMBER(D349)),"Indique una cantidad cerrada positiva",IF(OR(D349&lt;=0,D349&gt;1000000,ROUND(D349,8)&lt;&gt;D349),"Indique una cantidad cerrada positiva",IF(NOT(ISNUMBER(INDEX('Trades'!$D$9:$D$208,MATCH(B349,'Trades'!$A$9:$A$208,0)))),"Introduzca una fecha y hora de apertura válidas",IF(C349&lt;INDEX('Trades'!$D$9:$D$208,MATCH(B349,'Trades'!$A$9:$A$208,0)),"El cierre precede a la apertura",IF(AND(E349&lt;&gt;"",OR(NOT(ISNUMBER(E349)),E349&lt;=0)),"Indique un precio positivo o deje la celda vacía",IF(AND(F349&lt;&gt;"",NOT(ISNUMBER(F349))),"El P&amp;L bruto debe ser numérico o estar vacío",IF(AND(ISNUMBER(F349),OR(ABS(F349)&gt;1000000000,ROUND(F349,2)&lt;&gt;F349)),"Importes: hasta 2 decimales; valor absoluto de entrada ≤ 1.000.000.000.",""))))))))))))))))</x:f>
      </x:c>
      <x:c r="I349" s="29" t="str">
        <x:f>IF(ISNUMBER(D349),ROUND(D349,8),"")</x:f>
      </x:c>
      <x:c r="J349" s="29" t="n">
        <x:f>IF(ISNUMBER(F349),1,0)</x:f>
        <x:v>0</x:v>
      </x:c>
      <x:c r="K349" s="29" t="n">
        <x:f>IF(COUNTA(A349:F349)=0,0,1)</x:f>
        <x:v>0</x:v>
      </x:c>
    </x:row>
    <x:row r="350" ht="36" customHeight="1">
      <x:c r="A350" s="34"/>
      <x:c r="B350" s="34"/>
      <x:c r="C350" s="35"/>
      <x:c r="D350" s="36"/>
      <x:c r="E350" s="36"/>
      <x:c r="F350" s="37"/>
      <x:c r="G350" s="38" t="n">
        <x:f>IF(K350=0,0,IF(H350="",1,-1))</x:f>
        <x:v>0</x:v>
      </x:c>
      <x:c r="H350" s="33" t="str">
        <x:f>IF(K350=0,"",IF(A350="","Introduzca el ID de salida",IF(IF(IFERROR(OR(CODE(UPPER(LEFT(A350,1)))&lt;65,CODE(UPPER(LEFT(A350,1)))&gt;90),TRUE),TRUE,OR(NOT(ISTEXT(A350)),LEN(A350)&gt;64,LEN(A350)&lt;&gt;LEN(SUBSTITUTE(A350,"*","")),LEN(A350)&lt;&gt;LEN(SUBSTITUTE(A350,"?","")),LEN(A350)&lt;&gt;LEN(SUBSTITUTE(A350,"~","")),LEN(A350)&lt;&gt;LEN(SUBSTITUTE(A350,"=","")),LEN(A350)&lt;&gt;LEN(SUBSTITUTE(A350,"&lt;","")),LEN(A350)&lt;&gt;LEN(SUBSTITUTE(A350,"&gt;","")))),"ID: texto que empiece por A–Z, hasta 64 caracteres; sin *, ?, ~, =, &lt; ni &gt;. Ejemplo: T-001.",IF(COUNTIFS('Exits'!$A$9:$A$608,A350)&lt;&gt;1,"ID de salida duplicado",IF(B350="","Introduzca el ID de la operación principal",IF(IF(IFERROR(OR(CODE(UPPER(LEFT(B350,1)))&lt;65,CODE(UPPER(LEFT(B350,1)))&gt;90),TRUE),TRUE,OR(NOT(ISTEXT(B350)),LEN(B350)&gt;64,LEN(B350)&lt;&gt;LEN(SUBSTITUTE(B350,"*","")),LEN(B350)&lt;&gt;LEN(SUBSTITUTE(B350,"?","")),LEN(B350)&lt;&gt;LEN(SUBSTITUTE(B350,"~","")),LEN(B350)&lt;&gt;LEN(SUBSTITUTE(B350,"=","")),LEN(B350)&lt;&gt;LEN(SUBSTITUTE(B350,"&lt;","")),LEN(B350)&lt;&gt;LEN(SUBSTITUTE(B350,"&gt;","")))),"ID: texto que empiece por A–Z, hasta 64 caracteres; sin *, ?, ~, =, &lt; ni &gt;. Ejemplo: T-001.",IF(COUNTIFS('Trades'!$A$9:$A$208,B350)&lt;&gt;1,"El ID debe corresponder a una sola fila de Trades",IF(NOT(ISNUMBER(C350)),"Introduzca una fecha y hora de cierre válidas",IF(OR(C350&lt;1,C350&gt;2958465),"Introduzca una fecha y hora de cierre válidas",IF(NOT(ISNUMBER(D350)),"Indique una cantidad cerrada positiva",IF(OR(D350&lt;=0,D350&gt;1000000,ROUND(D350,8)&lt;&gt;D350),"Indique una cantidad cerrada positiva",IF(NOT(ISNUMBER(INDEX('Trades'!$D$9:$D$208,MATCH(B350,'Trades'!$A$9:$A$208,0)))),"Introduzca una fecha y hora de apertura válidas",IF(C350&lt;INDEX('Trades'!$D$9:$D$208,MATCH(B350,'Trades'!$A$9:$A$208,0)),"El cierre precede a la apertura",IF(AND(E350&lt;&gt;"",OR(NOT(ISNUMBER(E350)),E350&lt;=0)),"Indique un precio positivo o deje la celda vacía",IF(AND(F350&lt;&gt;"",NOT(ISNUMBER(F350))),"El P&amp;L bruto debe ser numérico o estar vacío",IF(AND(ISNUMBER(F350),OR(ABS(F350)&gt;1000000000,ROUND(F350,2)&lt;&gt;F350)),"Importes: hasta 2 decimales; valor absoluto de entrada ≤ 1.000.000.000.",""))))))))))))))))</x:f>
      </x:c>
      <x:c r="I350" s="29" t="str">
        <x:f>IF(ISNUMBER(D350),ROUND(D350,8),"")</x:f>
      </x:c>
      <x:c r="J350" s="29" t="n">
        <x:f>IF(ISNUMBER(F350),1,0)</x:f>
        <x:v>0</x:v>
      </x:c>
      <x:c r="K350" s="29" t="n">
        <x:f>IF(COUNTA(A350:F350)=0,0,1)</x:f>
        <x:v>0</x:v>
      </x:c>
    </x:row>
    <x:row r="351" ht="36" customHeight="1">
      <x:c r="A351" s="34"/>
      <x:c r="B351" s="34"/>
      <x:c r="C351" s="35"/>
      <x:c r="D351" s="36"/>
      <x:c r="E351" s="36"/>
      <x:c r="F351" s="37"/>
      <x:c r="G351" s="38" t="n">
        <x:f>IF(K351=0,0,IF(H351="",1,-1))</x:f>
        <x:v>0</x:v>
      </x:c>
      <x:c r="H351" s="33" t="str">
        <x:f>IF(K351=0,"",IF(A351="","Introduzca el ID de salida",IF(IF(IFERROR(OR(CODE(UPPER(LEFT(A351,1)))&lt;65,CODE(UPPER(LEFT(A351,1)))&gt;90),TRUE),TRUE,OR(NOT(ISTEXT(A351)),LEN(A351)&gt;64,LEN(A351)&lt;&gt;LEN(SUBSTITUTE(A351,"*","")),LEN(A351)&lt;&gt;LEN(SUBSTITUTE(A351,"?","")),LEN(A351)&lt;&gt;LEN(SUBSTITUTE(A351,"~","")),LEN(A351)&lt;&gt;LEN(SUBSTITUTE(A351,"=","")),LEN(A351)&lt;&gt;LEN(SUBSTITUTE(A351,"&lt;","")),LEN(A351)&lt;&gt;LEN(SUBSTITUTE(A351,"&gt;","")))),"ID: texto que empiece por A–Z, hasta 64 caracteres; sin *, ?, ~, =, &lt; ni &gt;. Ejemplo: T-001.",IF(COUNTIFS('Exits'!$A$9:$A$608,A351)&lt;&gt;1,"ID de salida duplicado",IF(B351="","Introduzca el ID de la operación principal",IF(IF(IFERROR(OR(CODE(UPPER(LEFT(B351,1)))&lt;65,CODE(UPPER(LEFT(B351,1)))&gt;90),TRUE),TRUE,OR(NOT(ISTEXT(B351)),LEN(B351)&gt;64,LEN(B351)&lt;&gt;LEN(SUBSTITUTE(B351,"*","")),LEN(B351)&lt;&gt;LEN(SUBSTITUTE(B351,"?","")),LEN(B351)&lt;&gt;LEN(SUBSTITUTE(B351,"~","")),LEN(B351)&lt;&gt;LEN(SUBSTITUTE(B351,"=","")),LEN(B351)&lt;&gt;LEN(SUBSTITUTE(B351,"&lt;","")),LEN(B351)&lt;&gt;LEN(SUBSTITUTE(B351,"&gt;","")))),"ID: texto que empiece por A–Z, hasta 64 caracteres; sin *, ?, ~, =, &lt; ni &gt;. Ejemplo: T-001.",IF(COUNTIFS('Trades'!$A$9:$A$208,B351)&lt;&gt;1,"El ID debe corresponder a una sola fila de Trades",IF(NOT(ISNUMBER(C351)),"Introduzca una fecha y hora de cierre válidas",IF(OR(C351&lt;1,C351&gt;2958465),"Introduzca una fecha y hora de cierre válidas",IF(NOT(ISNUMBER(D351)),"Indique una cantidad cerrada positiva",IF(OR(D351&lt;=0,D351&gt;1000000,ROUND(D351,8)&lt;&gt;D351),"Indique una cantidad cerrada positiva",IF(NOT(ISNUMBER(INDEX('Trades'!$D$9:$D$208,MATCH(B351,'Trades'!$A$9:$A$208,0)))),"Introduzca una fecha y hora de apertura válidas",IF(C351&lt;INDEX('Trades'!$D$9:$D$208,MATCH(B351,'Trades'!$A$9:$A$208,0)),"El cierre precede a la apertura",IF(AND(E351&lt;&gt;"",OR(NOT(ISNUMBER(E351)),E351&lt;=0)),"Indique un precio positivo o deje la celda vacía",IF(AND(F351&lt;&gt;"",NOT(ISNUMBER(F351))),"El P&amp;L bruto debe ser numérico o estar vacío",IF(AND(ISNUMBER(F351),OR(ABS(F351)&gt;1000000000,ROUND(F351,2)&lt;&gt;F351)),"Importes: hasta 2 decimales; valor absoluto de entrada ≤ 1.000.000.000.",""))))))))))))))))</x:f>
      </x:c>
      <x:c r="I351" s="29" t="str">
        <x:f>IF(ISNUMBER(D351),ROUND(D351,8),"")</x:f>
      </x:c>
      <x:c r="J351" s="29" t="n">
        <x:f>IF(ISNUMBER(F351),1,0)</x:f>
        <x:v>0</x:v>
      </x:c>
      <x:c r="K351" s="29" t="n">
        <x:f>IF(COUNTA(A351:F351)=0,0,1)</x:f>
        <x:v>0</x:v>
      </x:c>
    </x:row>
    <x:row r="352" ht="36" customHeight="1">
      <x:c r="A352" s="34"/>
      <x:c r="B352" s="34"/>
      <x:c r="C352" s="35"/>
      <x:c r="D352" s="36"/>
      <x:c r="E352" s="36"/>
      <x:c r="F352" s="37"/>
      <x:c r="G352" s="38" t="n">
        <x:f>IF(K352=0,0,IF(H352="",1,-1))</x:f>
        <x:v>0</x:v>
      </x:c>
      <x:c r="H352" s="33" t="str">
        <x:f>IF(K352=0,"",IF(A352="","Introduzca el ID de salida",IF(IF(IFERROR(OR(CODE(UPPER(LEFT(A352,1)))&lt;65,CODE(UPPER(LEFT(A352,1)))&gt;90),TRUE),TRUE,OR(NOT(ISTEXT(A352)),LEN(A352)&gt;64,LEN(A352)&lt;&gt;LEN(SUBSTITUTE(A352,"*","")),LEN(A352)&lt;&gt;LEN(SUBSTITUTE(A352,"?","")),LEN(A352)&lt;&gt;LEN(SUBSTITUTE(A352,"~","")),LEN(A352)&lt;&gt;LEN(SUBSTITUTE(A352,"=","")),LEN(A352)&lt;&gt;LEN(SUBSTITUTE(A352,"&lt;","")),LEN(A352)&lt;&gt;LEN(SUBSTITUTE(A352,"&gt;","")))),"ID: texto que empiece por A–Z, hasta 64 caracteres; sin *, ?, ~, =, &lt; ni &gt;. Ejemplo: T-001.",IF(COUNTIFS('Exits'!$A$9:$A$608,A352)&lt;&gt;1,"ID de salida duplicado",IF(B352="","Introduzca el ID de la operación principal",IF(IF(IFERROR(OR(CODE(UPPER(LEFT(B352,1)))&lt;65,CODE(UPPER(LEFT(B352,1)))&gt;90),TRUE),TRUE,OR(NOT(ISTEXT(B352)),LEN(B352)&gt;64,LEN(B352)&lt;&gt;LEN(SUBSTITUTE(B352,"*","")),LEN(B352)&lt;&gt;LEN(SUBSTITUTE(B352,"?","")),LEN(B352)&lt;&gt;LEN(SUBSTITUTE(B352,"~","")),LEN(B352)&lt;&gt;LEN(SUBSTITUTE(B352,"=","")),LEN(B352)&lt;&gt;LEN(SUBSTITUTE(B352,"&lt;","")),LEN(B352)&lt;&gt;LEN(SUBSTITUTE(B352,"&gt;","")))),"ID: texto que empiece por A–Z, hasta 64 caracteres; sin *, ?, ~, =, &lt; ni &gt;. Ejemplo: T-001.",IF(COUNTIFS('Trades'!$A$9:$A$208,B352)&lt;&gt;1,"El ID debe corresponder a una sola fila de Trades",IF(NOT(ISNUMBER(C352)),"Introduzca una fecha y hora de cierre válidas",IF(OR(C352&lt;1,C352&gt;2958465),"Introduzca una fecha y hora de cierre válidas",IF(NOT(ISNUMBER(D352)),"Indique una cantidad cerrada positiva",IF(OR(D352&lt;=0,D352&gt;1000000,ROUND(D352,8)&lt;&gt;D352),"Indique una cantidad cerrada positiva",IF(NOT(ISNUMBER(INDEX('Trades'!$D$9:$D$208,MATCH(B352,'Trades'!$A$9:$A$208,0)))),"Introduzca una fecha y hora de apertura válidas",IF(C352&lt;INDEX('Trades'!$D$9:$D$208,MATCH(B352,'Trades'!$A$9:$A$208,0)),"El cierre precede a la apertura",IF(AND(E352&lt;&gt;"",OR(NOT(ISNUMBER(E352)),E352&lt;=0)),"Indique un precio positivo o deje la celda vacía",IF(AND(F352&lt;&gt;"",NOT(ISNUMBER(F352))),"El P&amp;L bruto debe ser numérico o estar vacío",IF(AND(ISNUMBER(F352),OR(ABS(F352)&gt;1000000000,ROUND(F352,2)&lt;&gt;F352)),"Importes: hasta 2 decimales; valor absoluto de entrada ≤ 1.000.000.000.",""))))))))))))))))</x:f>
      </x:c>
      <x:c r="I352" s="29" t="str">
        <x:f>IF(ISNUMBER(D352),ROUND(D352,8),"")</x:f>
      </x:c>
      <x:c r="J352" s="29" t="n">
        <x:f>IF(ISNUMBER(F352),1,0)</x:f>
        <x:v>0</x:v>
      </x:c>
      <x:c r="K352" s="29" t="n">
        <x:f>IF(COUNTA(A352:F352)=0,0,1)</x:f>
        <x:v>0</x:v>
      </x:c>
    </x:row>
    <x:row r="353" ht="36" customHeight="1">
      <x:c r="A353" s="34"/>
      <x:c r="B353" s="34"/>
      <x:c r="C353" s="35"/>
      <x:c r="D353" s="36"/>
      <x:c r="E353" s="36"/>
      <x:c r="F353" s="37"/>
      <x:c r="G353" s="38" t="n">
        <x:f>IF(K353=0,0,IF(H353="",1,-1))</x:f>
        <x:v>0</x:v>
      </x:c>
      <x:c r="H353" s="33" t="str">
        <x:f>IF(K353=0,"",IF(A353="","Introduzca el ID de salida",IF(IF(IFERROR(OR(CODE(UPPER(LEFT(A353,1)))&lt;65,CODE(UPPER(LEFT(A353,1)))&gt;90),TRUE),TRUE,OR(NOT(ISTEXT(A353)),LEN(A353)&gt;64,LEN(A353)&lt;&gt;LEN(SUBSTITUTE(A353,"*","")),LEN(A353)&lt;&gt;LEN(SUBSTITUTE(A353,"?","")),LEN(A353)&lt;&gt;LEN(SUBSTITUTE(A353,"~","")),LEN(A353)&lt;&gt;LEN(SUBSTITUTE(A353,"=","")),LEN(A353)&lt;&gt;LEN(SUBSTITUTE(A353,"&lt;","")),LEN(A353)&lt;&gt;LEN(SUBSTITUTE(A353,"&gt;","")))),"ID: texto que empiece por A–Z, hasta 64 caracteres; sin *, ?, ~, =, &lt; ni &gt;. Ejemplo: T-001.",IF(COUNTIFS('Exits'!$A$9:$A$608,A353)&lt;&gt;1,"ID de salida duplicado",IF(B353="","Introduzca el ID de la operación principal",IF(IF(IFERROR(OR(CODE(UPPER(LEFT(B353,1)))&lt;65,CODE(UPPER(LEFT(B353,1)))&gt;90),TRUE),TRUE,OR(NOT(ISTEXT(B353)),LEN(B353)&gt;64,LEN(B353)&lt;&gt;LEN(SUBSTITUTE(B353,"*","")),LEN(B353)&lt;&gt;LEN(SUBSTITUTE(B353,"?","")),LEN(B353)&lt;&gt;LEN(SUBSTITUTE(B353,"~","")),LEN(B353)&lt;&gt;LEN(SUBSTITUTE(B353,"=","")),LEN(B353)&lt;&gt;LEN(SUBSTITUTE(B353,"&lt;","")),LEN(B353)&lt;&gt;LEN(SUBSTITUTE(B353,"&gt;","")))),"ID: texto que empiece por A–Z, hasta 64 caracteres; sin *, ?, ~, =, &lt; ni &gt;. Ejemplo: T-001.",IF(COUNTIFS('Trades'!$A$9:$A$208,B353)&lt;&gt;1,"El ID debe corresponder a una sola fila de Trades",IF(NOT(ISNUMBER(C353)),"Introduzca una fecha y hora de cierre válidas",IF(OR(C353&lt;1,C353&gt;2958465),"Introduzca una fecha y hora de cierre válidas",IF(NOT(ISNUMBER(D353)),"Indique una cantidad cerrada positiva",IF(OR(D353&lt;=0,D353&gt;1000000,ROUND(D353,8)&lt;&gt;D353),"Indique una cantidad cerrada positiva",IF(NOT(ISNUMBER(INDEX('Trades'!$D$9:$D$208,MATCH(B353,'Trades'!$A$9:$A$208,0)))),"Introduzca una fecha y hora de apertura válidas",IF(C353&lt;INDEX('Trades'!$D$9:$D$208,MATCH(B353,'Trades'!$A$9:$A$208,0)),"El cierre precede a la apertura",IF(AND(E353&lt;&gt;"",OR(NOT(ISNUMBER(E353)),E353&lt;=0)),"Indique un precio positivo o deje la celda vacía",IF(AND(F353&lt;&gt;"",NOT(ISNUMBER(F353))),"El P&amp;L bruto debe ser numérico o estar vacío",IF(AND(ISNUMBER(F353),OR(ABS(F353)&gt;1000000000,ROUND(F353,2)&lt;&gt;F353)),"Importes: hasta 2 decimales; valor absoluto de entrada ≤ 1.000.000.000.",""))))))))))))))))</x:f>
      </x:c>
      <x:c r="I353" s="29" t="str">
        <x:f>IF(ISNUMBER(D353),ROUND(D353,8),"")</x:f>
      </x:c>
      <x:c r="J353" s="29" t="n">
        <x:f>IF(ISNUMBER(F353),1,0)</x:f>
        <x:v>0</x:v>
      </x:c>
      <x:c r="K353" s="29" t="n">
        <x:f>IF(COUNTA(A353:F353)=0,0,1)</x:f>
        <x:v>0</x:v>
      </x:c>
    </x:row>
    <x:row r="354" ht="36" customHeight="1">
      <x:c r="A354" s="34"/>
      <x:c r="B354" s="34"/>
      <x:c r="C354" s="35"/>
      <x:c r="D354" s="36"/>
      <x:c r="E354" s="36"/>
      <x:c r="F354" s="37"/>
      <x:c r="G354" s="38" t="n">
        <x:f>IF(K354=0,0,IF(H354="",1,-1))</x:f>
        <x:v>0</x:v>
      </x:c>
      <x:c r="H354" s="33" t="str">
        <x:f>IF(K354=0,"",IF(A354="","Introduzca el ID de salida",IF(IF(IFERROR(OR(CODE(UPPER(LEFT(A354,1)))&lt;65,CODE(UPPER(LEFT(A354,1)))&gt;90),TRUE),TRUE,OR(NOT(ISTEXT(A354)),LEN(A354)&gt;64,LEN(A354)&lt;&gt;LEN(SUBSTITUTE(A354,"*","")),LEN(A354)&lt;&gt;LEN(SUBSTITUTE(A354,"?","")),LEN(A354)&lt;&gt;LEN(SUBSTITUTE(A354,"~","")),LEN(A354)&lt;&gt;LEN(SUBSTITUTE(A354,"=","")),LEN(A354)&lt;&gt;LEN(SUBSTITUTE(A354,"&lt;","")),LEN(A354)&lt;&gt;LEN(SUBSTITUTE(A354,"&gt;","")))),"ID: texto que empiece por A–Z, hasta 64 caracteres; sin *, ?, ~, =, &lt; ni &gt;. Ejemplo: T-001.",IF(COUNTIFS('Exits'!$A$9:$A$608,A354)&lt;&gt;1,"ID de salida duplicado",IF(B354="","Introduzca el ID de la operación principal",IF(IF(IFERROR(OR(CODE(UPPER(LEFT(B354,1)))&lt;65,CODE(UPPER(LEFT(B354,1)))&gt;90),TRUE),TRUE,OR(NOT(ISTEXT(B354)),LEN(B354)&gt;64,LEN(B354)&lt;&gt;LEN(SUBSTITUTE(B354,"*","")),LEN(B354)&lt;&gt;LEN(SUBSTITUTE(B354,"?","")),LEN(B354)&lt;&gt;LEN(SUBSTITUTE(B354,"~","")),LEN(B354)&lt;&gt;LEN(SUBSTITUTE(B354,"=","")),LEN(B354)&lt;&gt;LEN(SUBSTITUTE(B354,"&lt;","")),LEN(B354)&lt;&gt;LEN(SUBSTITUTE(B354,"&gt;","")))),"ID: texto que empiece por A–Z, hasta 64 caracteres; sin *, ?, ~, =, &lt; ni &gt;. Ejemplo: T-001.",IF(COUNTIFS('Trades'!$A$9:$A$208,B354)&lt;&gt;1,"El ID debe corresponder a una sola fila de Trades",IF(NOT(ISNUMBER(C354)),"Introduzca una fecha y hora de cierre válidas",IF(OR(C354&lt;1,C354&gt;2958465),"Introduzca una fecha y hora de cierre válidas",IF(NOT(ISNUMBER(D354)),"Indique una cantidad cerrada positiva",IF(OR(D354&lt;=0,D354&gt;1000000,ROUND(D354,8)&lt;&gt;D354),"Indique una cantidad cerrada positiva",IF(NOT(ISNUMBER(INDEX('Trades'!$D$9:$D$208,MATCH(B354,'Trades'!$A$9:$A$208,0)))),"Introduzca una fecha y hora de apertura válidas",IF(C354&lt;INDEX('Trades'!$D$9:$D$208,MATCH(B354,'Trades'!$A$9:$A$208,0)),"El cierre precede a la apertura",IF(AND(E354&lt;&gt;"",OR(NOT(ISNUMBER(E354)),E354&lt;=0)),"Indique un precio positivo o deje la celda vacía",IF(AND(F354&lt;&gt;"",NOT(ISNUMBER(F354))),"El P&amp;L bruto debe ser numérico o estar vacío",IF(AND(ISNUMBER(F354),OR(ABS(F354)&gt;1000000000,ROUND(F354,2)&lt;&gt;F354)),"Importes: hasta 2 decimales; valor absoluto de entrada ≤ 1.000.000.000.",""))))))))))))))))</x:f>
      </x:c>
      <x:c r="I354" s="29" t="str">
        <x:f>IF(ISNUMBER(D354),ROUND(D354,8),"")</x:f>
      </x:c>
      <x:c r="J354" s="29" t="n">
        <x:f>IF(ISNUMBER(F354),1,0)</x:f>
        <x:v>0</x:v>
      </x:c>
      <x:c r="K354" s="29" t="n">
        <x:f>IF(COUNTA(A354:F354)=0,0,1)</x:f>
        <x:v>0</x:v>
      </x:c>
    </x:row>
    <x:row r="355" ht="36" customHeight="1">
      <x:c r="A355" s="34"/>
      <x:c r="B355" s="34"/>
      <x:c r="C355" s="35"/>
      <x:c r="D355" s="36"/>
      <x:c r="E355" s="36"/>
      <x:c r="F355" s="37"/>
      <x:c r="G355" s="38" t="n">
        <x:f>IF(K355=0,0,IF(H355="",1,-1))</x:f>
        <x:v>0</x:v>
      </x:c>
      <x:c r="H355" s="33" t="str">
        <x:f>IF(K355=0,"",IF(A355="","Introduzca el ID de salida",IF(IF(IFERROR(OR(CODE(UPPER(LEFT(A355,1)))&lt;65,CODE(UPPER(LEFT(A355,1)))&gt;90),TRUE),TRUE,OR(NOT(ISTEXT(A355)),LEN(A355)&gt;64,LEN(A355)&lt;&gt;LEN(SUBSTITUTE(A355,"*","")),LEN(A355)&lt;&gt;LEN(SUBSTITUTE(A355,"?","")),LEN(A355)&lt;&gt;LEN(SUBSTITUTE(A355,"~","")),LEN(A355)&lt;&gt;LEN(SUBSTITUTE(A355,"=","")),LEN(A355)&lt;&gt;LEN(SUBSTITUTE(A355,"&lt;","")),LEN(A355)&lt;&gt;LEN(SUBSTITUTE(A355,"&gt;","")))),"ID: texto que empiece por A–Z, hasta 64 caracteres; sin *, ?, ~, =, &lt; ni &gt;. Ejemplo: T-001.",IF(COUNTIFS('Exits'!$A$9:$A$608,A355)&lt;&gt;1,"ID de salida duplicado",IF(B355="","Introduzca el ID de la operación principal",IF(IF(IFERROR(OR(CODE(UPPER(LEFT(B355,1)))&lt;65,CODE(UPPER(LEFT(B355,1)))&gt;90),TRUE),TRUE,OR(NOT(ISTEXT(B355)),LEN(B355)&gt;64,LEN(B355)&lt;&gt;LEN(SUBSTITUTE(B355,"*","")),LEN(B355)&lt;&gt;LEN(SUBSTITUTE(B355,"?","")),LEN(B355)&lt;&gt;LEN(SUBSTITUTE(B355,"~","")),LEN(B355)&lt;&gt;LEN(SUBSTITUTE(B355,"=","")),LEN(B355)&lt;&gt;LEN(SUBSTITUTE(B355,"&lt;","")),LEN(B355)&lt;&gt;LEN(SUBSTITUTE(B355,"&gt;","")))),"ID: texto que empiece por A–Z, hasta 64 caracteres; sin *, ?, ~, =, &lt; ni &gt;. Ejemplo: T-001.",IF(COUNTIFS('Trades'!$A$9:$A$208,B355)&lt;&gt;1,"El ID debe corresponder a una sola fila de Trades",IF(NOT(ISNUMBER(C355)),"Introduzca una fecha y hora de cierre válidas",IF(OR(C355&lt;1,C355&gt;2958465),"Introduzca una fecha y hora de cierre válidas",IF(NOT(ISNUMBER(D355)),"Indique una cantidad cerrada positiva",IF(OR(D355&lt;=0,D355&gt;1000000,ROUND(D355,8)&lt;&gt;D355),"Indique una cantidad cerrada positiva",IF(NOT(ISNUMBER(INDEX('Trades'!$D$9:$D$208,MATCH(B355,'Trades'!$A$9:$A$208,0)))),"Introduzca una fecha y hora de apertura válidas",IF(C355&lt;INDEX('Trades'!$D$9:$D$208,MATCH(B355,'Trades'!$A$9:$A$208,0)),"El cierre precede a la apertura",IF(AND(E355&lt;&gt;"",OR(NOT(ISNUMBER(E355)),E355&lt;=0)),"Indique un precio positivo o deje la celda vacía",IF(AND(F355&lt;&gt;"",NOT(ISNUMBER(F355))),"El P&amp;L bruto debe ser numérico o estar vacío",IF(AND(ISNUMBER(F355),OR(ABS(F355)&gt;1000000000,ROUND(F355,2)&lt;&gt;F355)),"Importes: hasta 2 decimales; valor absoluto de entrada ≤ 1.000.000.000.",""))))))))))))))))</x:f>
      </x:c>
      <x:c r="I355" s="29" t="str">
        <x:f>IF(ISNUMBER(D355),ROUND(D355,8),"")</x:f>
      </x:c>
      <x:c r="J355" s="29" t="n">
        <x:f>IF(ISNUMBER(F355),1,0)</x:f>
        <x:v>0</x:v>
      </x:c>
      <x:c r="K355" s="29" t="n">
        <x:f>IF(COUNTA(A355:F355)=0,0,1)</x:f>
        <x:v>0</x:v>
      </x:c>
    </x:row>
    <x:row r="356" ht="36" customHeight="1">
      <x:c r="A356" s="34"/>
      <x:c r="B356" s="34"/>
      <x:c r="C356" s="35"/>
      <x:c r="D356" s="36"/>
      <x:c r="E356" s="36"/>
      <x:c r="F356" s="37"/>
      <x:c r="G356" s="38" t="n">
        <x:f>IF(K356=0,0,IF(H356="",1,-1))</x:f>
        <x:v>0</x:v>
      </x:c>
      <x:c r="H356" s="33" t="str">
        <x:f>IF(K356=0,"",IF(A356="","Introduzca el ID de salida",IF(IF(IFERROR(OR(CODE(UPPER(LEFT(A356,1)))&lt;65,CODE(UPPER(LEFT(A356,1)))&gt;90),TRUE),TRUE,OR(NOT(ISTEXT(A356)),LEN(A356)&gt;64,LEN(A356)&lt;&gt;LEN(SUBSTITUTE(A356,"*","")),LEN(A356)&lt;&gt;LEN(SUBSTITUTE(A356,"?","")),LEN(A356)&lt;&gt;LEN(SUBSTITUTE(A356,"~","")),LEN(A356)&lt;&gt;LEN(SUBSTITUTE(A356,"=","")),LEN(A356)&lt;&gt;LEN(SUBSTITUTE(A356,"&lt;","")),LEN(A356)&lt;&gt;LEN(SUBSTITUTE(A356,"&gt;","")))),"ID: texto que empiece por A–Z, hasta 64 caracteres; sin *, ?, ~, =, &lt; ni &gt;. Ejemplo: T-001.",IF(COUNTIFS('Exits'!$A$9:$A$608,A356)&lt;&gt;1,"ID de salida duplicado",IF(B356="","Introduzca el ID de la operación principal",IF(IF(IFERROR(OR(CODE(UPPER(LEFT(B356,1)))&lt;65,CODE(UPPER(LEFT(B356,1)))&gt;90),TRUE),TRUE,OR(NOT(ISTEXT(B356)),LEN(B356)&gt;64,LEN(B356)&lt;&gt;LEN(SUBSTITUTE(B356,"*","")),LEN(B356)&lt;&gt;LEN(SUBSTITUTE(B356,"?","")),LEN(B356)&lt;&gt;LEN(SUBSTITUTE(B356,"~","")),LEN(B356)&lt;&gt;LEN(SUBSTITUTE(B356,"=","")),LEN(B356)&lt;&gt;LEN(SUBSTITUTE(B356,"&lt;","")),LEN(B356)&lt;&gt;LEN(SUBSTITUTE(B356,"&gt;","")))),"ID: texto que empiece por A–Z, hasta 64 caracteres; sin *, ?, ~, =, &lt; ni &gt;. Ejemplo: T-001.",IF(COUNTIFS('Trades'!$A$9:$A$208,B356)&lt;&gt;1,"El ID debe corresponder a una sola fila de Trades",IF(NOT(ISNUMBER(C356)),"Introduzca una fecha y hora de cierre válidas",IF(OR(C356&lt;1,C356&gt;2958465),"Introduzca una fecha y hora de cierre válidas",IF(NOT(ISNUMBER(D356)),"Indique una cantidad cerrada positiva",IF(OR(D356&lt;=0,D356&gt;1000000,ROUND(D356,8)&lt;&gt;D356),"Indique una cantidad cerrada positiva",IF(NOT(ISNUMBER(INDEX('Trades'!$D$9:$D$208,MATCH(B356,'Trades'!$A$9:$A$208,0)))),"Introduzca una fecha y hora de apertura válidas",IF(C356&lt;INDEX('Trades'!$D$9:$D$208,MATCH(B356,'Trades'!$A$9:$A$208,0)),"El cierre precede a la apertura",IF(AND(E356&lt;&gt;"",OR(NOT(ISNUMBER(E356)),E356&lt;=0)),"Indique un precio positivo o deje la celda vacía",IF(AND(F356&lt;&gt;"",NOT(ISNUMBER(F356))),"El P&amp;L bruto debe ser numérico o estar vacío",IF(AND(ISNUMBER(F356),OR(ABS(F356)&gt;1000000000,ROUND(F356,2)&lt;&gt;F356)),"Importes: hasta 2 decimales; valor absoluto de entrada ≤ 1.000.000.000.",""))))))))))))))))</x:f>
      </x:c>
      <x:c r="I356" s="29" t="str">
        <x:f>IF(ISNUMBER(D356),ROUND(D356,8),"")</x:f>
      </x:c>
      <x:c r="J356" s="29" t="n">
        <x:f>IF(ISNUMBER(F356),1,0)</x:f>
        <x:v>0</x:v>
      </x:c>
      <x:c r="K356" s="29" t="n">
        <x:f>IF(COUNTA(A356:F356)=0,0,1)</x:f>
        <x:v>0</x:v>
      </x:c>
    </x:row>
    <x:row r="357" ht="36" customHeight="1">
      <x:c r="A357" s="34"/>
      <x:c r="B357" s="34"/>
      <x:c r="C357" s="35"/>
      <x:c r="D357" s="36"/>
      <x:c r="E357" s="36"/>
      <x:c r="F357" s="37"/>
      <x:c r="G357" s="38" t="n">
        <x:f>IF(K357=0,0,IF(H357="",1,-1))</x:f>
        <x:v>0</x:v>
      </x:c>
      <x:c r="H357" s="33" t="str">
        <x:f>IF(K357=0,"",IF(A357="","Introduzca el ID de salida",IF(IF(IFERROR(OR(CODE(UPPER(LEFT(A357,1)))&lt;65,CODE(UPPER(LEFT(A357,1)))&gt;90),TRUE),TRUE,OR(NOT(ISTEXT(A357)),LEN(A357)&gt;64,LEN(A357)&lt;&gt;LEN(SUBSTITUTE(A357,"*","")),LEN(A357)&lt;&gt;LEN(SUBSTITUTE(A357,"?","")),LEN(A357)&lt;&gt;LEN(SUBSTITUTE(A357,"~","")),LEN(A357)&lt;&gt;LEN(SUBSTITUTE(A357,"=","")),LEN(A357)&lt;&gt;LEN(SUBSTITUTE(A357,"&lt;","")),LEN(A357)&lt;&gt;LEN(SUBSTITUTE(A357,"&gt;","")))),"ID: texto que empiece por A–Z, hasta 64 caracteres; sin *, ?, ~, =, &lt; ni &gt;. Ejemplo: T-001.",IF(COUNTIFS('Exits'!$A$9:$A$608,A357)&lt;&gt;1,"ID de salida duplicado",IF(B357="","Introduzca el ID de la operación principal",IF(IF(IFERROR(OR(CODE(UPPER(LEFT(B357,1)))&lt;65,CODE(UPPER(LEFT(B357,1)))&gt;90),TRUE),TRUE,OR(NOT(ISTEXT(B357)),LEN(B357)&gt;64,LEN(B357)&lt;&gt;LEN(SUBSTITUTE(B357,"*","")),LEN(B357)&lt;&gt;LEN(SUBSTITUTE(B357,"?","")),LEN(B357)&lt;&gt;LEN(SUBSTITUTE(B357,"~","")),LEN(B357)&lt;&gt;LEN(SUBSTITUTE(B357,"=","")),LEN(B357)&lt;&gt;LEN(SUBSTITUTE(B357,"&lt;","")),LEN(B357)&lt;&gt;LEN(SUBSTITUTE(B357,"&gt;","")))),"ID: texto que empiece por A–Z, hasta 64 caracteres; sin *, ?, ~, =, &lt; ni &gt;. Ejemplo: T-001.",IF(COUNTIFS('Trades'!$A$9:$A$208,B357)&lt;&gt;1,"El ID debe corresponder a una sola fila de Trades",IF(NOT(ISNUMBER(C357)),"Introduzca una fecha y hora de cierre válidas",IF(OR(C357&lt;1,C357&gt;2958465),"Introduzca una fecha y hora de cierre válidas",IF(NOT(ISNUMBER(D357)),"Indique una cantidad cerrada positiva",IF(OR(D357&lt;=0,D357&gt;1000000,ROUND(D357,8)&lt;&gt;D357),"Indique una cantidad cerrada positiva",IF(NOT(ISNUMBER(INDEX('Trades'!$D$9:$D$208,MATCH(B357,'Trades'!$A$9:$A$208,0)))),"Introduzca una fecha y hora de apertura válidas",IF(C357&lt;INDEX('Trades'!$D$9:$D$208,MATCH(B357,'Trades'!$A$9:$A$208,0)),"El cierre precede a la apertura",IF(AND(E357&lt;&gt;"",OR(NOT(ISNUMBER(E357)),E357&lt;=0)),"Indique un precio positivo o deje la celda vacía",IF(AND(F357&lt;&gt;"",NOT(ISNUMBER(F357))),"El P&amp;L bruto debe ser numérico o estar vacío",IF(AND(ISNUMBER(F357),OR(ABS(F357)&gt;1000000000,ROUND(F357,2)&lt;&gt;F357)),"Importes: hasta 2 decimales; valor absoluto de entrada ≤ 1.000.000.000.",""))))))))))))))))</x:f>
      </x:c>
      <x:c r="I357" s="29" t="str">
        <x:f>IF(ISNUMBER(D357),ROUND(D357,8),"")</x:f>
      </x:c>
      <x:c r="J357" s="29" t="n">
        <x:f>IF(ISNUMBER(F357),1,0)</x:f>
        <x:v>0</x:v>
      </x:c>
      <x:c r="K357" s="29" t="n">
        <x:f>IF(COUNTA(A357:F357)=0,0,1)</x:f>
        <x:v>0</x:v>
      </x:c>
    </x:row>
    <x:row r="358" ht="36" customHeight="1">
      <x:c r="A358" s="34"/>
      <x:c r="B358" s="34"/>
      <x:c r="C358" s="35"/>
      <x:c r="D358" s="36"/>
      <x:c r="E358" s="36"/>
      <x:c r="F358" s="37"/>
      <x:c r="G358" s="38" t="n">
        <x:f>IF(K358=0,0,IF(H358="",1,-1))</x:f>
        <x:v>0</x:v>
      </x:c>
      <x:c r="H358" s="33" t="str">
        <x:f>IF(K358=0,"",IF(A358="","Introduzca el ID de salida",IF(IF(IFERROR(OR(CODE(UPPER(LEFT(A358,1)))&lt;65,CODE(UPPER(LEFT(A358,1)))&gt;90),TRUE),TRUE,OR(NOT(ISTEXT(A358)),LEN(A358)&gt;64,LEN(A358)&lt;&gt;LEN(SUBSTITUTE(A358,"*","")),LEN(A358)&lt;&gt;LEN(SUBSTITUTE(A358,"?","")),LEN(A358)&lt;&gt;LEN(SUBSTITUTE(A358,"~","")),LEN(A358)&lt;&gt;LEN(SUBSTITUTE(A358,"=","")),LEN(A358)&lt;&gt;LEN(SUBSTITUTE(A358,"&lt;","")),LEN(A358)&lt;&gt;LEN(SUBSTITUTE(A358,"&gt;","")))),"ID: texto que empiece por A–Z, hasta 64 caracteres; sin *, ?, ~, =, &lt; ni &gt;. Ejemplo: T-001.",IF(COUNTIFS('Exits'!$A$9:$A$608,A358)&lt;&gt;1,"ID de salida duplicado",IF(B358="","Introduzca el ID de la operación principal",IF(IF(IFERROR(OR(CODE(UPPER(LEFT(B358,1)))&lt;65,CODE(UPPER(LEFT(B358,1)))&gt;90),TRUE),TRUE,OR(NOT(ISTEXT(B358)),LEN(B358)&gt;64,LEN(B358)&lt;&gt;LEN(SUBSTITUTE(B358,"*","")),LEN(B358)&lt;&gt;LEN(SUBSTITUTE(B358,"?","")),LEN(B358)&lt;&gt;LEN(SUBSTITUTE(B358,"~","")),LEN(B358)&lt;&gt;LEN(SUBSTITUTE(B358,"=","")),LEN(B358)&lt;&gt;LEN(SUBSTITUTE(B358,"&lt;","")),LEN(B358)&lt;&gt;LEN(SUBSTITUTE(B358,"&gt;","")))),"ID: texto que empiece por A–Z, hasta 64 caracteres; sin *, ?, ~, =, &lt; ni &gt;. Ejemplo: T-001.",IF(COUNTIFS('Trades'!$A$9:$A$208,B358)&lt;&gt;1,"El ID debe corresponder a una sola fila de Trades",IF(NOT(ISNUMBER(C358)),"Introduzca una fecha y hora de cierre válidas",IF(OR(C358&lt;1,C358&gt;2958465),"Introduzca una fecha y hora de cierre válidas",IF(NOT(ISNUMBER(D358)),"Indique una cantidad cerrada positiva",IF(OR(D358&lt;=0,D358&gt;1000000,ROUND(D358,8)&lt;&gt;D358),"Indique una cantidad cerrada positiva",IF(NOT(ISNUMBER(INDEX('Trades'!$D$9:$D$208,MATCH(B358,'Trades'!$A$9:$A$208,0)))),"Introduzca una fecha y hora de apertura válidas",IF(C358&lt;INDEX('Trades'!$D$9:$D$208,MATCH(B358,'Trades'!$A$9:$A$208,0)),"El cierre precede a la apertura",IF(AND(E358&lt;&gt;"",OR(NOT(ISNUMBER(E358)),E358&lt;=0)),"Indique un precio positivo o deje la celda vacía",IF(AND(F358&lt;&gt;"",NOT(ISNUMBER(F358))),"El P&amp;L bruto debe ser numérico o estar vacío",IF(AND(ISNUMBER(F358),OR(ABS(F358)&gt;1000000000,ROUND(F358,2)&lt;&gt;F358)),"Importes: hasta 2 decimales; valor absoluto de entrada ≤ 1.000.000.000.",""))))))))))))))))</x:f>
      </x:c>
      <x:c r="I358" s="29" t="str">
        <x:f>IF(ISNUMBER(D358),ROUND(D358,8),"")</x:f>
      </x:c>
      <x:c r="J358" s="29" t="n">
        <x:f>IF(ISNUMBER(F358),1,0)</x:f>
        <x:v>0</x:v>
      </x:c>
      <x:c r="K358" s="29" t="n">
        <x:f>IF(COUNTA(A358:F358)=0,0,1)</x:f>
        <x:v>0</x:v>
      </x:c>
    </x:row>
    <x:row r="359" ht="36" customHeight="1">
      <x:c r="A359" s="34"/>
      <x:c r="B359" s="34"/>
      <x:c r="C359" s="35"/>
      <x:c r="D359" s="36"/>
      <x:c r="E359" s="36"/>
      <x:c r="F359" s="37"/>
      <x:c r="G359" s="38" t="n">
        <x:f>IF(K359=0,0,IF(H359="",1,-1))</x:f>
        <x:v>0</x:v>
      </x:c>
      <x:c r="H359" s="33" t="str">
        <x:f>IF(K359=0,"",IF(A359="","Introduzca el ID de salida",IF(IF(IFERROR(OR(CODE(UPPER(LEFT(A359,1)))&lt;65,CODE(UPPER(LEFT(A359,1)))&gt;90),TRUE),TRUE,OR(NOT(ISTEXT(A359)),LEN(A359)&gt;64,LEN(A359)&lt;&gt;LEN(SUBSTITUTE(A359,"*","")),LEN(A359)&lt;&gt;LEN(SUBSTITUTE(A359,"?","")),LEN(A359)&lt;&gt;LEN(SUBSTITUTE(A359,"~","")),LEN(A359)&lt;&gt;LEN(SUBSTITUTE(A359,"=","")),LEN(A359)&lt;&gt;LEN(SUBSTITUTE(A359,"&lt;","")),LEN(A359)&lt;&gt;LEN(SUBSTITUTE(A359,"&gt;","")))),"ID: texto que empiece por A–Z, hasta 64 caracteres; sin *, ?, ~, =, &lt; ni &gt;. Ejemplo: T-001.",IF(COUNTIFS('Exits'!$A$9:$A$608,A359)&lt;&gt;1,"ID de salida duplicado",IF(B359="","Introduzca el ID de la operación principal",IF(IF(IFERROR(OR(CODE(UPPER(LEFT(B359,1)))&lt;65,CODE(UPPER(LEFT(B359,1)))&gt;90),TRUE),TRUE,OR(NOT(ISTEXT(B359)),LEN(B359)&gt;64,LEN(B359)&lt;&gt;LEN(SUBSTITUTE(B359,"*","")),LEN(B359)&lt;&gt;LEN(SUBSTITUTE(B359,"?","")),LEN(B359)&lt;&gt;LEN(SUBSTITUTE(B359,"~","")),LEN(B359)&lt;&gt;LEN(SUBSTITUTE(B359,"=","")),LEN(B359)&lt;&gt;LEN(SUBSTITUTE(B359,"&lt;","")),LEN(B359)&lt;&gt;LEN(SUBSTITUTE(B359,"&gt;","")))),"ID: texto que empiece por A–Z, hasta 64 caracteres; sin *, ?, ~, =, &lt; ni &gt;. Ejemplo: T-001.",IF(COUNTIFS('Trades'!$A$9:$A$208,B359)&lt;&gt;1,"El ID debe corresponder a una sola fila de Trades",IF(NOT(ISNUMBER(C359)),"Introduzca una fecha y hora de cierre válidas",IF(OR(C359&lt;1,C359&gt;2958465),"Introduzca una fecha y hora de cierre válidas",IF(NOT(ISNUMBER(D359)),"Indique una cantidad cerrada positiva",IF(OR(D359&lt;=0,D359&gt;1000000,ROUND(D359,8)&lt;&gt;D359),"Indique una cantidad cerrada positiva",IF(NOT(ISNUMBER(INDEX('Trades'!$D$9:$D$208,MATCH(B359,'Trades'!$A$9:$A$208,0)))),"Introduzca una fecha y hora de apertura válidas",IF(C359&lt;INDEX('Trades'!$D$9:$D$208,MATCH(B359,'Trades'!$A$9:$A$208,0)),"El cierre precede a la apertura",IF(AND(E359&lt;&gt;"",OR(NOT(ISNUMBER(E359)),E359&lt;=0)),"Indique un precio positivo o deje la celda vacía",IF(AND(F359&lt;&gt;"",NOT(ISNUMBER(F359))),"El P&amp;L bruto debe ser numérico o estar vacío",IF(AND(ISNUMBER(F359),OR(ABS(F359)&gt;1000000000,ROUND(F359,2)&lt;&gt;F359)),"Importes: hasta 2 decimales; valor absoluto de entrada ≤ 1.000.000.000.",""))))))))))))))))</x:f>
      </x:c>
      <x:c r="I359" s="29" t="str">
        <x:f>IF(ISNUMBER(D359),ROUND(D359,8),"")</x:f>
      </x:c>
      <x:c r="J359" s="29" t="n">
        <x:f>IF(ISNUMBER(F359),1,0)</x:f>
        <x:v>0</x:v>
      </x:c>
      <x:c r="K359" s="29" t="n">
        <x:f>IF(COUNTA(A359:F359)=0,0,1)</x:f>
        <x:v>0</x:v>
      </x:c>
    </x:row>
    <x:row r="360" ht="36" customHeight="1">
      <x:c r="A360" s="34"/>
      <x:c r="B360" s="34"/>
      <x:c r="C360" s="35"/>
      <x:c r="D360" s="36"/>
      <x:c r="E360" s="36"/>
      <x:c r="F360" s="37"/>
      <x:c r="G360" s="38" t="n">
        <x:f>IF(K360=0,0,IF(H360="",1,-1))</x:f>
        <x:v>0</x:v>
      </x:c>
      <x:c r="H360" s="33" t="str">
        <x:f>IF(K360=0,"",IF(A360="","Introduzca el ID de salida",IF(IF(IFERROR(OR(CODE(UPPER(LEFT(A360,1)))&lt;65,CODE(UPPER(LEFT(A360,1)))&gt;90),TRUE),TRUE,OR(NOT(ISTEXT(A360)),LEN(A360)&gt;64,LEN(A360)&lt;&gt;LEN(SUBSTITUTE(A360,"*","")),LEN(A360)&lt;&gt;LEN(SUBSTITUTE(A360,"?","")),LEN(A360)&lt;&gt;LEN(SUBSTITUTE(A360,"~","")),LEN(A360)&lt;&gt;LEN(SUBSTITUTE(A360,"=","")),LEN(A360)&lt;&gt;LEN(SUBSTITUTE(A360,"&lt;","")),LEN(A360)&lt;&gt;LEN(SUBSTITUTE(A360,"&gt;","")))),"ID: texto que empiece por A–Z, hasta 64 caracteres; sin *, ?, ~, =, &lt; ni &gt;. Ejemplo: T-001.",IF(COUNTIFS('Exits'!$A$9:$A$608,A360)&lt;&gt;1,"ID de salida duplicado",IF(B360="","Introduzca el ID de la operación principal",IF(IF(IFERROR(OR(CODE(UPPER(LEFT(B360,1)))&lt;65,CODE(UPPER(LEFT(B360,1)))&gt;90),TRUE),TRUE,OR(NOT(ISTEXT(B360)),LEN(B360)&gt;64,LEN(B360)&lt;&gt;LEN(SUBSTITUTE(B360,"*","")),LEN(B360)&lt;&gt;LEN(SUBSTITUTE(B360,"?","")),LEN(B360)&lt;&gt;LEN(SUBSTITUTE(B360,"~","")),LEN(B360)&lt;&gt;LEN(SUBSTITUTE(B360,"=","")),LEN(B360)&lt;&gt;LEN(SUBSTITUTE(B360,"&lt;","")),LEN(B360)&lt;&gt;LEN(SUBSTITUTE(B360,"&gt;","")))),"ID: texto que empiece por A–Z, hasta 64 caracteres; sin *, ?, ~, =, &lt; ni &gt;. Ejemplo: T-001.",IF(COUNTIFS('Trades'!$A$9:$A$208,B360)&lt;&gt;1,"El ID debe corresponder a una sola fila de Trades",IF(NOT(ISNUMBER(C360)),"Introduzca una fecha y hora de cierre válidas",IF(OR(C360&lt;1,C360&gt;2958465),"Introduzca una fecha y hora de cierre válidas",IF(NOT(ISNUMBER(D360)),"Indique una cantidad cerrada positiva",IF(OR(D360&lt;=0,D360&gt;1000000,ROUND(D360,8)&lt;&gt;D360),"Indique una cantidad cerrada positiva",IF(NOT(ISNUMBER(INDEX('Trades'!$D$9:$D$208,MATCH(B360,'Trades'!$A$9:$A$208,0)))),"Introduzca una fecha y hora de apertura válidas",IF(C360&lt;INDEX('Trades'!$D$9:$D$208,MATCH(B360,'Trades'!$A$9:$A$208,0)),"El cierre precede a la apertura",IF(AND(E360&lt;&gt;"",OR(NOT(ISNUMBER(E360)),E360&lt;=0)),"Indique un precio positivo o deje la celda vacía",IF(AND(F360&lt;&gt;"",NOT(ISNUMBER(F360))),"El P&amp;L bruto debe ser numérico o estar vacío",IF(AND(ISNUMBER(F360),OR(ABS(F360)&gt;1000000000,ROUND(F360,2)&lt;&gt;F360)),"Importes: hasta 2 decimales; valor absoluto de entrada ≤ 1.000.000.000.",""))))))))))))))))</x:f>
      </x:c>
      <x:c r="I360" s="29" t="str">
        <x:f>IF(ISNUMBER(D360),ROUND(D360,8),"")</x:f>
      </x:c>
      <x:c r="J360" s="29" t="n">
        <x:f>IF(ISNUMBER(F360),1,0)</x:f>
        <x:v>0</x:v>
      </x:c>
      <x:c r="K360" s="29" t="n">
        <x:f>IF(COUNTA(A360:F360)=0,0,1)</x:f>
        <x:v>0</x:v>
      </x:c>
    </x:row>
    <x:row r="361" ht="36" customHeight="1">
      <x:c r="A361" s="34"/>
      <x:c r="B361" s="34"/>
      <x:c r="C361" s="35"/>
      <x:c r="D361" s="36"/>
      <x:c r="E361" s="36"/>
      <x:c r="F361" s="37"/>
      <x:c r="G361" s="38" t="n">
        <x:f>IF(K361=0,0,IF(H361="",1,-1))</x:f>
        <x:v>0</x:v>
      </x:c>
      <x:c r="H361" s="33" t="str">
        <x:f>IF(K361=0,"",IF(A361="","Introduzca el ID de salida",IF(IF(IFERROR(OR(CODE(UPPER(LEFT(A361,1)))&lt;65,CODE(UPPER(LEFT(A361,1)))&gt;90),TRUE),TRUE,OR(NOT(ISTEXT(A361)),LEN(A361)&gt;64,LEN(A361)&lt;&gt;LEN(SUBSTITUTE(A361,"*","")),LEN(A361)&lt;&gt;LEN(SUBSTITUTE(A361,"?","")),LEN(A361)&lt;&gt;LEN(SUBSTITUTE(A361,"~","")),LEN(A361)&lt;&gt;LEN(SUBSTITUTE(A361,"=","")),LEN(A361)&lt;&gt;LEN(SUBSTITUTE(A361,"&lt;","")),LEN(A361)&lt;&gt;LEN(SUBSTITUTE(A361,"&gt;","")))),"ID: texto que empiece por A–Z, hasta 64 caracteres; sin *, ?, ~, =, &lt; ni &gt;. Ejemplo: T-001.",IF(COUNTIFS('Exits'!$A$9:$A$608,A361)&lt;&gt;1,"ID de salida duplicado",IF(B361="","Introduzca el ID de la operación principal",IF(IF(IFERROR(OR(CODE(UPPER(LEFT(B361,1)))&lt;65,CODE(UPPER(LEFT(B361,1)))&gt;90),TRUE),TRUE,OR(NOT(ISTEXT(B361)),LEN(B361)&gt;64,LEN(B361)&lt;&gt;LEN(SUBSTITUTE(B361,"*","")),LEN(B361)&lt;&gt;LEN(SUBSTITUTE(B361,"?","")),LEN(B361)&lt;&gt;LEN(SUBSTITUTE(B361,"~","")),LEN(B361)&lt;&gt;LEN(SUBSTITUTE(B361,"=","")),LEN(B361)&lt;&gt;LEN(SUBSTITUTE(B361,"&lt;","")),LEN(B361)&lt;&gt;LEN(SUBSTITUTE(B361,"&gt;","")))),"ID: texto que empiece por A–Z, hasta 64 caracteres; sin *, ?, ~, =, &lt; ni &gt;. Ejemplo: T-001.",IF(COUNTIFS('Trades'!$A$9:$A$208,B361)&lt;&gt;1,"El ID debe corresponder a una sola fila de Trades",IF(NOT(ISNUMBER(C361)),"Introduzca una fecha y hora de cierre válidas",IF(OR(C361&lt;1,C361&gt;2958465),"Introduzca una fecha y hora de cierre válidas",IF(NOT(ISNUMBER(D361)),"Indique una cantidad cerrada positiva",IF(OR(D361&lt;=0,D361&gt;1000000,ROUND(D361,8)&lt;&gt;D361),"Indique una cantidad cerrada positiva",IF(NOT(ISNUMBER(INDEX('Trades'!$D$9:$D$208,MATCH(B361,'Trades'!$A$9:$A$208,0)))),"Introduzca una fecha y hora de apertura válidas",IF(C361&lt;INDEX('Trades'!$D$9:$D$208,MATCH(B361,'Trades'!$A$9:$A$208,0)),"El cierre precede a la apertura",IF(AND(E361&lt;&gt;"",OR(NOT(ISNUMBER(E361)),E361&lt;=0)),"Indique un precio positivo o deje la celda vacía",IF(AND(F361&lt;&gt;"",NOT(ISNUMBER(F361))),"El P&amp;L bruto debe ser numérico o estar vacío",IF(AND(ISNUMBER(F361),OR(ABS(F361)&gt;1000000000,ROUND(F361,2)&lt;&gt;F361)),"Importes: hasta 2 decimales; valor absoluto de entrada ≤ 1.000.000.000.",""))))))))))))))))</x:f>
      </x:c>
      <x:c r="I361" s="29" t="str">
        <x:f>IF(ISNUMBER(D361),ROUND(D361,8),"")</x:f>
      </x:c>
      <x:c r="J361" s="29" t="n">
        <x:f>IF(ISNUMBER(F361),1,0)</x:f>
        <x:v>0</x:v>
      </x:c>
      <x:c r="K361" s="29" t="n">
        <x:f>IF(COUNTA(A361:F361)=0,0,1)</x:f>
        <x:v>0</x:v>
      </x:c>
    </x:row>
    <x:row r="362" ht="36" customHeight="1">
      <x:c r="A362" s="34"/>
      <x:c r="B362" s="34"/>
      <x:c r="C362" s="35"/>
      <x:c r="D362" s="36"/>
      <x:c r="E362" s="36"/>
      <x:c r="F362" s="37"/>
      <x:c r="G362" s="38" t="n">
        <x:f>IF(K362=0,0,IF(H362="",1,-1))</x:f>
        <x:v>0</x:v>
      </x:c>
      <x:c r="H362" s="33" t="str">
        <x:f>IF(K362=0,"",IF(A362="","Introduzca el ID de salida",IF(IF(IFERROR(OR(CODE(UPPER(LEFT(A362,1)))&lt;65,CODE(UPPER(LEFT(A362,1)))&gt;90),TRUE),TRUE,OR(NOT(ISTEXT(A362)),LEN(A362)&gt;64,LEN(A362)&lt;&gt;LEN(SUBSTITUTE(A362,"*","")),LEN(A362)&lt;&gt;LEN(SUBSTITUTE(A362,"?","")),LEN(A362)&lt;&gt;LEN(SUBSTITUTE(A362,"~","")),LEN(A362)&lt;&gt;LEN(SUBSTITUTE(A362,"=","")),LEN(A362)&lt;&gt;LEN(SUBSTITUTE(A362,"&lt;","")),LEN(A362)&lt;&gt;LEN(SUBSTITUTE(A362,"&gt;","")))),"ID: texto que empiece por A–Z, hasta 64 caracteres; sin *, ?, ~, =, &lt; ni &gt;. Ejemplo: T-001.",IF(COUNTIFS('Exits'!$A$9:$A$608,A362)&lt;&gt;1,"ID de salida duplicado",IF(B362="","Introduzca el ID de la operación principal",IF(IF(IFERROR(OR(CODE(UPPER(LEFT(B362,1)))&lt;65,CODE(UPPER(LEFT(B362,1)))&gt;90),TRUE),TRUE,OR(NOT(ISTEXT(B362)),LEN(B362)&gt;64,LEN(B362)&lt;&gt;LEN(SUBSTITUTE(B362,"*","")),LEN(B362)&lt;&gt;LEN(SUBSTITUTE(B362,"?","")),LEN(B362)&lt;&gt;LEN(SUBSTITUTE(B362,"~","")),LEN(B362)&lt;&gt;LEN(SUBSTITUTE(B362,"=","")),LEN(B362)&lt;&gt;LEN(SUBSTITUTE(B362,"&lt;","")),LEN(B362)&lt;&gt;LEN(SUBSTITUTE(B362,"&gt;","")))),"ID: texto que empiece por A–Z, hasta 64 caracteres; sin *, ?, ~, =, &lt; ni &gt;. Ejemplo: T-001.",IF(COUNTIFS('Trades'!$A$9:$A$208,B362)&lt;&gt;1,"El ID debe corresponder a una sola fila de Trades",IF(NOT(ISNUMBER(C362)),"Introduzca una fecha y hora de cierre válidas",IF(OR(C362&lt;1,C362&gt;2958465),"Introduzca una fecha y hora de cierre válidas",IF(NOT(ISNUMBER(D362)),"Indique una cantidad cerrada positiva",IF(OR(D362&lt;=0,D362&gt;1000000,ROUND(D362,8)&lt;&gt;D362),"Indique una cantidad cerrada positiva",IF(NOT(ISNUMBER(INDEX('Trades'!$D$9:$D$208,MATCH(B362,'Trades'!$A$9:$A$208,0)))),"Introduzca una fecha y hora de apertura válidas",IF(C362&lt;INDEX('Trades'!$D$9:$D$208,MATCH(B362,'Trades'!$A$9:$A$208,0)),"El cierre precede a la apertura",IF(AND(E362&lt;&gt;"",OR(NOT(ISNUMBER(E362)),E362&lt;=0)),"Indique un precio positivo o deje la celda vacía",IF(AND(F362&lt;&gt;"",NOT(ISNUMBER(F362))),"El P&amp;L bruto debe ser numérico o estar vacío",IF(AND(ISNUMBER(F362),OR(ABS(F362)&gt;1000000000,ROUND(F362,2)&lt;&gt;F362)),"Importes: hasta 2 decimales; valor absoluto de entrada ≤ 1.000.000.000.",""))))))))))))))))</x:f>
      </x:c>
      <x:c r="I362" s="29" t="str">
        <x:f>IF(ISNUMBER(D362),ROUND(D362,8),"")</x:f>
      </x:c>
      <x:c r="J362" s="29" t="n">
        <x:f>IF(ISNUMBER(F362),1,0)</x:f>
        <x:v>0</x:v>
      </x:c>
      <x:c r="K362" s="29" t="n">
        <x:f>IF(COUNTA(A362:F362)=0,0,1)</x:f>
        <x:v>0</x:v>
      </x:c>
    </x:row>
    <x:row r="363" ht="36" customHeight="1">
      <x:c r="A363" s="34"/>
      <x:c r="B363" s="34"/>
      <x:c r="C363" s="35"/>
      <x:c r="D363" s="36"/>
      <x:c r="E363" s="36"/>
      <x:c r="F363" s="37"/>
      <x:c r="G363" s="38" t="n">
        <x:f>IF(K363=0,0,IF(H363="",1,-1))</x:f>
        <x:v>0</x:v>
      </x:c>
      <x:c r="H363" s="33" t="str">
        <x:f>IF(K363=0,"",IF(A363="","Introduzca el ID de salida",IF(IF(IFERROR(OR(CODE(UPPER(LEFT(A363,1)))&lt;65,CODE(UPPER(LEFT(A363,1)))&gt;90),TRUE),TRUE,OR(NOT(ISTEXT(A363)),LEN(A363)&gt;64,LEN(A363)&lt;&gt;LEN(SUBSTITUTE(A363,"*","")),LEN(A363)&lt;&gt;LEN(SUBSTITUTE(A363,"?","")),LEN(A363)&lt;&gt;LEN(SUBSTITUTE(A363,"~","")),LEN(A363)&lt;&gt;LEN(SUBSTITUTE(A363,"=","")),LEN(A363)&lt;&gt;LEN(SUBSTITUTE(A363,"&lt;","")),LEN(A363)&lt;&gt;LEN(SUBSTITUTE(A363,"&gt;","")))),"ID: texto que empiece por A–Z, hasta 64 caracteres; sin *, ?, ~, =, &lt; ni &gt;. Ejemplo: T-001.",IF(COUNTIFS('Exits'!$A$9:$A$608,A363)&lt;&gt;1,"ID de salida duplicado",IF(B363="","Introduzca el ID de la operación principal",IF(IF(IFERROR(OR(CODE(UPPER(LEFT(B363,1)))&lt;65,CODE(UPPER(LEFT(B363,1)))&gt;90),TRUE),TRUE,OR(NOT(ISTEXT(B363)),LEN(B363)&gt;64,LEN(B363)&lt;&gt;LEN(SUBSTITUTE(B363,"*","")),LEN(B363)&lt;&gt;LEN(SUBSTITUTE(B363,"?","")),LEN(B363)&lt;&gt;LEN(SUBSTITUTE(B363,"~","")),LEN(B363)&lt;&gt;LEN(SUBSTITUTE(B363,"=","")),LEN(B363)&lt;&gt;LEN(SUBSTITUTE(B363,"&lt;","")),LEN(B363)&lt;&gt;LEN(SUBSTITUTE(B363,"&gt;","")))),"ID: texto que empiece por A–Z, hasta 64 caracteres; sin *, ?, ~, =, &lt; ni &gt;. Ejemplo: T-001.",IF(COUNTIFS('Trades'!$A$9:$A$208,B363)&lt;&gt;1,"El ID debe corresponder a una sola fila de Trades",IF(NOT(ISNUMBER(C363)),"Introduzca una fecha y hora de cierre válidas",IF(OR(C363&lt;1,C363&gt;2958465),"Introduzca una fecha y hora de cierre válidas",IF(NOT(ISNUMBER(D363)),"Indique una cantidad cerrada positiva",IF(OR(D363&lt;=0,D363&gt;1000000,ROUND(D363,8)&lt;&gt;D363),"Indique una cantidad cerrada positiva",IF(NOT(ISNUMBER(INDEX('Trades'!$D$9:$D$208,MATCH(B363,'Trades'!$A$9:$A$208,0)))),"Introduzca una fecha y hora de apertura válidas",IF(C363&lt;INDEX('Trades'!$D$9:$D$208,MATCH(B363,'Trades'!$A$9:$A$208,0)),"El cierre precede a la apertura",IF(AND(E363&lt;&gt;"",OR(NOT(ISNUMBER(E363)),E363&lt;=0)),"Indique un precio positivo o deje la celda vacía",IF(AND(F363&lt;&gt;"",NOT(ISNUMBER(F363))),"El P&amp;L bruto debe ser numérico o estar vacío",IF(AND(ISNUMBER(F363),OR(ABS(F363)&gt;1000000000,ROUND(F363,2)&lt;&gt;F363)),"Importes: hasta 2 decimales; valor absoluto de entrada ≤ 1.000.000.000.",""))))))))))))))))</x:f>
      </x:c>
      <x:c r="I363" s="29" t="str">
        <x:f>IF(ISNUMBER(D363),ROUND(D363,8),"")</x:f>
      </x:c>
      <x:c r="J363" s="29" t="n">
        <x:f>IF(ISNUMBER(F363),1,0)</x:f>
        <x:v>0</x:v>
      </x:c>
      <x:c r="K363" s="29" t="n">
        <x:f>IF(COUNTA(A363:F363)=0,0,1)</x:f>
        <x:v>0</x:v>
      </x:c>
    </x:row>
    <x:row r="364" ht="36" customHeight="1">
      <x:c r="A364" s="34"/>
      <x:c r="B364" s="34"/>
      <x:c r="C364" s="35"/>
      <x:c r="D364" s="36"/>
      <x:c r="E364" s="36"/>
      <x:c r="F364" s="37"/>
      <x:c r="G364" s="38" t="n">
        <x:f>IF(K364=0,0,IF(H364="",1,-1))</x:f>
        <x:v>0</x:v>
      </x:c>
      <x:c r="H364" s="33" t="str">
        <x:f>IF(K364=0,"",IF(A364="","Introduzca el ID de salida",IF(IF(IFERROR(OR(CODE(UPPER(LEFT(A364,1)))&lt;65,CODE(UPPER(LEFT(A364,1)))&gt;90),TRUE),TRUE,OR(NOT(ISTEXT(A364)),LEN(A364)&gt;64,LEN(A364)&lt;&gt;LEN(SUBSTITUTE(A364,"*","")),LEN(A364)&lt;&gt;LEN(SUBSTITUTE(A364,"?","")),LEN(A364)&lt;&gt;LEN(SUBSTITUTE(A364,"~","")),LEN(A364)&lt;&gt;LEN(SUBSTITUTE(A364,"=","")),LEN(A364)&lt;&gt;LEN(SUBSTITUTE(A364,"&lt;","")),LEN(A364)&lt;&gt;LEN(SUBSTITUTE(A364,"&gt;","")))),"ID: texto que empiece por A–Z, hasta 64 caracteres; sin *, ?, ~, =, &lt; ni &gt;. Ejemplo: T-001.",IF(COUNTIFS('Exits'!$A$9:$A$608,A364)&lt;&gt;1,"ID de salida duplicado",IF(B364="","Introduzca el ID de la operación principal",IF(IF(IFERROR(OR(CODE(UPPER(LEFT(B364,1)))&lt;65,CODE(UPPER(LEFT(B364,1)))&gt;90),TRUE),TRUE,OR(NOT(ISTEXT(B364)),LEN(B364)&gt;64,LEN(B364)&lt;&gt;LEN(SUBSTITUTE(B364,"*","")),LEN(B364)&lt;&gt;LEN(SUBSTITUTE(B364,"?","")),LEN(B364)&lt;&gt;LEN(SUBSTITUTE(B364,"~","")),LEN(B364)&lt;&gt;LEN(SUBSTITUTE(B364,"=","")),LEN(B364)&lt;&gt;LEN(SUBSTITUTE(B364,"&lt;","")),LEN(B364)&lt;&gt;LEN(SUBSTITUTE(B364,"&gt;","")))),"ID: texto que empiece por A–Z, hasta 64 caracteres; sin *, ?, ~, =, &lt; ni &gt;. Ejemplo: T-001.",IF(COUNTIFS('Trades'!$A$9:$A$208,B364)&lt;&gt;1,"El ID debe corresponder a una sola fila de Trades",IF(NOT(ISNUMBER(C364)),"Introduzca una fecha y hora de cierre válidas",IF(OR(C364&lt;1,C364&gt;2958465),"Introduzca una fecha y hora de cierre válidas",IF(NOT(ISNUMBER(D364)),"Indique una cantidad cerrada positiva",IF(OR(D364&lt;=0,D364&gt;1000000,ROUND(D364,8)&lt;&gt;D364),"Indique una cantidad cerrada positiva",IF(NOT(ISNUMBER(INDEX('Trades'!$D$9:$D$208,MATCH(B364,'Trades'!$A$9:$A$208,0)))),"Introduzca una fecha y hora de apertura válidas",IF(C364&lt;INDEX('Trades'!$D$9:$D$208,MATCH(B364,'Trades'!$A$9:$A$208,0)),"El cierre precede a la apertura",IF(AND(E364&lt;&gt;"",OR(NOT(ISNUMBER(E364)),E364&lt;=0)),"Indique un precio positivo o deje la celda vacía",IF(AND(F364&lt;&gt;"",NOT(ISNUMBER(F364))),"El P&amp;L bruto debe ser numérico o estar vacío",IF(AND(ISNUMBER(F364),OR(ABS(F364)&gt;1000000000,ROUND(F364,2)&lt;&gt;F364)),"Importes: hasta 2 decimales; valor absoluto de entrada ≤ 1.000.000.000.",""))))))))))))))))</x:f>
      </x:c>
      <x:c r="I364" s="29" t="str">
        <x:f>IF(ISNUMBER(D364),ROUND(D364,8),"")</x:f>
      </x:c>
      <x:c r="J364" s="29" t="n">
        <x:f>IF(ISNUMBER(F364),1,0)</x:f>
        <x:v>0</x:v>
      </x:c>
      <x:c r="K364" s="29" t="n">
        <x:f>IF(COUNTA(A364:F364)=0,0,1)</x:f>
        <x:v>0</x:v>
      </x:c>
    </x:row>
    <x:row r="365" ht="36" customHeight="1">
      <x:c r="A365" s="34"/>
      <x:c r="B365" s="34"/>
      <x:c r="C365" s="35"/>
      <x:c r="D365" s="36"/>
      <x:c r="E365" s="36"/>
      <x:c r="F365" s="37"/>
      <x:c r="G365" s="38" t="n">
        <x:f>IF(K365=0,0,IF(H365="",1,-1))</x:f>
        <x:v>0</x:v>
      </x:c>
      <x:c r="H365" s="33" t="str">
        <x:f>IF(K365=0,"",IF(A365="","Introduzca el ID de salida",IF(IF(IFERROR(OR(CODE(UPPER(LEFT(A365,1)))&lt;65,CODE(UPPER(LEFT(A365,1)))&gt;90),TRUE),TRUE,OR(NOT(ISTEXT(A365)),LEN(A365)&gt;64,LEN(A365)&lt;&gt;LEN(SUBSTITUTE(A365,"*","")),LEN(A365)&lt;&gt;LEN(SUBSTITUTE(A365,"?","")),LEN(A365)&lt;&gt;LEN(SUBSTITUTE(A365,"~","")),LEN(A365)&lt;&gt;LEN(SUBSTITUTE(A365,"=","")),LEN(A365)&lt;&gt;LEN(SUBSTITUTE(A365,"&lt;","")),LEN(A365)&lt;&gt;LEN(SUBSTITUTE(A365,"&gt;","")))),"ID: texto que empiece por A–Z, hasta 64 caracteres; sin *, ?, ~, =, &lt; ni &gt;. Ejemplo: T-001.",IF(COUNTIFS('Exits'!$A$9:$A$608,A365)&lt;&gt;1,"ID de salida duplicado",IF(B365="","Introduzca el ID de la operación principal",IF(IF(IFERROR(OR(CODE(UPPER(LEFT(B365,1)))&lt;65,CODE(UPPER(LEFT(B365,1)))&gt;90),TRUE),TRUE,OR(NOT(ISTEXT(B365)),LEN(B365)&gt;64,LEN(B365)&lt;&gt;LEN(SUBSTITUTE(B365,"*","")),LEN(B365)&lt;&gt;LEN(SUBSTITUTE(B365,"?","")),LEN(B365)&lt;&gt;LEN(SUBSTITUTE(B365,"~","")),LEN(B365)&lt;&gt;LEN(SUBSTITUTE(B365,"=","")),LEN(B365)&lt;&gt;LEN(SUBSTITUTE(B365,"&lt;","")),LEN(B365)&lt;&gt;LEN(SUBSTITUTE(B365,"&gt;","")))),"ID: texto que empiece por A–Z, hasta 64 caracteres; sin *, ?, ~, =, &lt; ni &gt;. Ejemplo: T-001.",IF(COUNTIFS('Trades'!$A$9:$A$208,B365)&lt;&gt;1,"El ID debe corresponder a una sola fila de Trades",IF(NOT(ISNUMBER(C365)),"Introduzca una fecha y hora de cierre válidas",IF(OR(C365&lt;1,C365&gt;2958465),"Introduzca una fecha y hora de cierre válidas",IF(NOT(ISNUMBER(D365)),"Indique una cantidad cerrada positiva",IF(OR(D365&lt;=0,D365&gt;1000000,ROUND(D365,8)&lt;&gt;D365),"Indique una cantidad cerrada positiva",IF(NOT(ISNUMBER(INDEX('Trades'!$D$9:$D$208,MATCH(B365,'Trades'!$A$9:$A$208,0)))),"Introduzca una fecha y hora de apertura válidas",IF(C365&lt;INDEX('Trades'!$D$9:$D$208,MATCH(B365,'Trades'!$A$9:$A$208,0)),"El cierre precede a la apertura",IF(AND(E365&lt;&gt;"",OR(NOT(ISNUMBER(E365)),E365&lt;=0)),"Indique un precio positivo o deje la celda vacía",IF(AND(F365&lt;&gt;"",NOT(ISNUMBER(F365))),"El P&amp;L bruto debe ser numérico o estar vacío",IF(AND(ISNUMBER(F365),OR(ABS(F365)&gt;1000000000,ROUND(F365,2)&lt;&gt;F365)),"Importes: hasta 2 decimales; valor absoluto de entrada ≤ 1.000.000.000.",""))))))))))))))))</x:f>
      </x:c>
      <x:c r="I365" s="29" t="str">
        <x:f>IF(ISNUMBER(D365),ROUND(D365,8),"")</x:f>
      </x:c>
      <x:c r="J365" s="29" t="n">
        <x:f>IF(ISNUMBER(F365),1,0)</x:f>
        <x:v>0</x:v>
      </x:c>
      <x:c r="K365" s="29" t="n">
        <x:f>IF(COUNTA(A365:F365)=0,0,1)</x:f>
        <x:v>0</x:v>
      </x:c>
    </x:row>
    <x:row r="366" ht="36" customHeight="1">
      <x:c r="A366" s="34"/>
      <x:c r="B366" s="34"/>
      <x:c r="C366" s="35"/>
      <x:c r="D366" s="36"/>
      <x:c r="E366" s="36"/>
      <x:c r="F366" s="37"/>
      <x:c r="G366" s="38" t="n">
        <x:f>IF(K366=0,0,IF(H366="",1,-1))</x:f>
        <x:v>0</x:v>
      </x:c>
      <x:c r="H366" s="33" t="str">
        <x:f>IF(K366=0,"",IF(A366="","Introduzca el ID de salida",IF(IF(IFERROR(OR(CODE(UPPER(LEFT(A366,1)))&lt;65,CODE(UPPER(LEFT(A366,1)))&gt;90),TRUE),TRUE,OR(NOT(ISTEXT(A366)),LEN(A366)&gt;64,LEN(A366)&lt;&gt;LEN(SUBSTITUTE(A366,"*","")),LEN(A366)&lt;&gt;LEN(SUBSTITUTE(A366,"?","")),LEN(A366)&lt;&gt;LEN(SUBSTITUTE(A366,"~","")),LEN(A366)&lt;&gt;LEN(SUBSTITUTE(A366,"=","")),LEN(A366)&lt;&gt;LEN(SUBSTITUTE(A366,"&lt;","")),LEN(A366)&lt;&gt;LEN(SUBSTITUTE(A366,"&gt;","")))),"ID: texto que empiece por A–Z, hasta 64 caracteres; sin *, ?, ~, =, &lt; ni &gt;. Ejemplo: T-001.",IF(COUNTIFS('Exits'!$A$9:$A$608,A366)&lt;&gt;1,"ID de salida duplicado",IF(B366="","Introduzca el ID de la operación principal",IF(IF(IFERROR(OR(CODE(UPPER(LEFT(B366,1)))&lt;65,CODE(UPPER(LEFT(B366,1)))&gt;90),TRUE),TRUE,OR(NOT(ISTEXT(B366)),LEN(B366)&gt;64,LEN(B366)&lt;&gt;LEN(SUBSTITUTE(B366,"*","")),LEN(B366)&lt;&gt;LEN(SUBSTITUTE(B366,"?","")),LEN(B366)&lt;&gt;LEN(SUBSTITUTE(B366,"~","")),LEN(B366)&lt;&gt;LEN(SUBSTITUTE(B366,"=","")),LEN(B366)&lt;&gt;LEN(SUBSTITUTE(B366,"&lt;","")),LEN(B366)&lt;&gt;LEN(SUBSTITUTE(B366,"&gt;","")))),"ID: texto que empiece por A–Z, hasta 64 caracteres; sin *, ?, ~, =, &lt; ni &gt;. Ejemplo: T-001.",IF(COUNTIFS('Trades'!$A$9:$A$208,B366)&lt;&gt;1,"El ID debe corresponder a una sola fila de Trades",IF(NOT(ISNUMBER(C366)),"Introduzca una fecha y hora de cierre válidas",IF(OR(C366&lt;1,C366&gt;2958465),"Introduzca una fecha y hora de cierre válidas",IF(NOT(ISNUMBER(D366)),"Indique una cantidad cerrada positiva",IF(OR(D366&lt;=0,D366&gt;1000000,ROUND(D366,8)&lt;&gt;D366),"Indique una cantidad cerrada positiva",IF(NOT(ISNUMBER(INDEX('Trades'!$D$9:$D$208,MATCH(B366,'Trades'!$A$9:$A$208,0)))),"Introduzca una fecha y hora de apertura válidas",IF(C366&lt;INDEX('Trades'!$D$9:$D$208,MATCH(B366,'Trades'!$A$9:$A$208,0)),"El cierre precede a la apertura",IF(AND(E366&lt;&gt;"",OR(NOT(ISNUMBER(E366)),E366&lt;=0)),"Indique un precio positivo o deje la celda vacía",IF(AND(F366&lt;&gt;"",NOT(ISNUMBER(F366))),"El P&amp;L bruto debe ser numérico o estar vacío",IF(AND(ISNUMBER(F366),OR(ABS(F366)&gt;1000000000,ROUND(F366,2)&lt;&gt;F366)),"Importes: hasta 2 decimales; valor absoluto de entrada ≤ 1.000.000.000.",""))))))))))))))))</x:f>
      </x:c>
      <x:c r="I366" s="29" t="str">
        <x:f>IF(ISNUMBER(D366),ROUND(D366,8),"")</x:f>
      </x:c>
      <x:c r="J366" s="29" t="n">
        <x:f>IF(ISNUMBER(F366),1,0)</x:f>
        <x:v>0</x:v>
      </x:c>
      <x:c r="K366" s="29" t="n">
        <x:f>IF(COUNTA(A366:F366)=0,0,1)</x:f>
        <x:v>0</x:v>
      </x:c>
    </x:row>
    <x:row r="367" ht="36" customHeight="1">
      <x:c r="A367" s="34"/>
      <x:c r="B367" s="34"/>
      <x:c r="C367" s="35"/>
      <x:c r="D367" s="36"/>
      <x:c r="E367" s="36"/>
      <x:c r="F367" s="37"/>
      <x:c r="G367" s="38" t="n">
        <x:f>IF(K367=0,0,IF(H367="",1,-1))</x:f>
        <x:v>0</x:v>
      </x:c>
      <x:c r="H367" s="33" t="str">
        <x:f>IF(K367=0,"",IF(A367="","Introduzca el ID de salida",IF(IF(IFERROR(OR(CODE(UPPER(LEFT(A367,1)))&lt;65,CODE(UPPER(LEFT(A367,1)))&gt;90),TRUE),TRUE,OR(NOT(ISTEXT(A367)),LEN(A367)&gt;64,LEN(A367)&lt;&gt;LEN(SUBSTITUTE(A367,"*","")),LEN(A367)&lt;&gt;LEN(SUBSTITUTE(A367,"?","")),LEN(A367)&lt;&gt;LEN(SUBSTITUTE(A367,"~","")),LEN(A367)&lt;&gt;LEN(SUBSTITUTE(A367,"=","")),LEN(A367)&lt;&gt;LEN(SUBSTITUTE(A367,"&lt;","")),LEN(A367)&lt;&gt;LEN(SUBSTITUTE(A367,"&gt;","")))),"ID: texto que empiece por A–Z, hasta 64 caracteres; sin *, ?, ~, =, &lt; ni &gt;. Ejemplo: T-001.",IF(COUNTIFS('Exits'!$A$9:$A$608,A367)&lt;&gt;1,"ID de salida duplicado",IF(B367="","Introduzca el ID de la operación principal",IF(IF(IFERROR(OR(CODE(UPPER(LEFT(B367,1)))&lt;65,CODE(UPPER(LEFT(B367,1)))&gt;90),TRUE),TRUE,OR(NOT(ISTEXT(B367)),LEN(B367)&gt;64,LEN(B367)&lt;&gt;LEN(SUBSTITUTE(B367,"*","")),LEN(B367)&lt;&gt;LEN(SUBSTITUTE(B367,"?","")),LEN(B367)&lt;&gt;LEN(SUBSTITUTE(B367,"~","")),LEN(B367)&lt;&gt;LEN(SUBSTITUTE(B367,"=","")),LEN(B367)&lt;&gt;LEN(SUBSTITUTE(B367,"&lt;","")),LEN(B367)&lt;&gt;LEN(SUBSTITUTE(B367,"&gt;","")))),"ID: texto que empiece por A–Z, hasta 64 caracteres; sin *, ?, ~, =, &lt; ni &gt;. Ejemplo: T-001.",IF(COUNTIFS('Trades'!$A$9:$A$208,B367)&lt;&gt;1,"El ID debe corresponder a una sola fila de Trades",IF(NOT(ISNUMBER(C367)),"Introduzca una fecha y hora de cierre válidas",IF(OR(C367&lt;1,C367&gt;2958465),"Introduzca una fecha y hora de cierre válidas",IF(NOT(ISNUMBER(D367)),"Indique una cantidad cerrada positiva",IF(OR(D367&lt;=0,D367&gt;1000000,ROUND(D367,8)&lt;&gt;D367),"Indique una cantidad cerrada positiva",IF(NOT(ISNUMBER(INDEX('Trades'!$D$9:$D$208,MATCH(B367,'Trades'!$A$9:$A$208,0)))),"Introduzca una fecha y hora de apertura válidas",IF(C367&lt;INDEX('Trades'!$D$9:$D$208,MATCH(B367,'Trades'!$A$9:$A$208,0)),"El cierre precede a la apertura",IF(AND(E367&lt;&gt;"",OR(NOT(ISNUMBER(E367)),E367&lt;=0)),"Indique un precio positivo o deje la celda vacía",IF(AND(F367&lt;&gt;"",NOT(ISNUMBER(F367))),"El P&amp;L bruto debe ser numérico o estar vacío",IF(AND(ISNUMBER(F367),OR(ABS(F367)&gt;1000000000,ROUND(F367,2)&lt;&gt;F367)),"Importes: hasta 2 decimales; valor absoluto de entrada ≤ 1.000.000.000.",""))))))))))))))))</x:f>
      </x:c>
      <x:c r="I367" s="29" t="str">
        <x:f>IF(ISNUMBER(D367),ROUND(D367,8),"")</x:f>
      </x:c>
      <x:c r="J367" s="29" t="n">
        <x:f>IF(ISNUMBER(F367),1,0)</x:f>
        <x:v>0</x:v>
      </x:c>
      <x:c r="K367" s="29" t="n">
        <x:f>IF(COUNTA(A367:F367)=0,0,1)</x:f>
        <x:v>0</x:v>
      </x:c>
    </x:row>
    <x:row r="368" ht="36" customHeight="1">
      <x:c r="A368" s="34"/>
      <x:c r="B368" s="34"/>
      <x:c r="C368" s="35"/>
      <x:c r="D368" s="36"/>
      <x:c r="E368" s="36"/>
      <x:c r="F368" s="37"/>
      <x:c r="G368" s="38" t="n">
        <x:f>IF(K368=0,0,IF(H368="",1,-1))</x:f>
        <x:v>0</x:v>
      </x:c>
      <x:c r="H368" s="33" t="str">
        <x:f>IF(K368=0,"",IF(A368="","Introduzca el ID de salida",IF(IF(IFERROR(OR(CODE(UPPER(LEFT(A368,1)))&lt;65,CODE(UPPER(LEFT(A368,1)))&gt;90),TRUE),TRUE,OR(NOT(ISTEXT(A368)),LEN(A368)&gt;64,LEN(A368)&lt;&gt;LEN(SUBSTITUTE(A368,"*","")),LEN(A368)&lt;&gt;LEN(SUBSTITUTE(A368,"?","")),LEN(A368)&lt;&gt;LEN(SUBSTITUTE(A368,"~","")),LEN(A368)&lt;&gt;LEN(SUBSTITUTE(A368,"=","")),LEN(A368)&lt;&gt;LEN(SUBSTITUTE(A368,"&lt;","")),LEN(A368)&lt;&gt;LEN(SUBSTITUTE(A368,"&gt;","")))),"ID: texto que empiece por A–Z, hasta 64 caracteres; sin *, ?, ~, =, &lt; ni &gt;. Ejemplo: T-001.",IF(COUNTIFS('Exits'!$A$9:$A$608,A368)&lt;&gt;1,"ID de salida duplicado",IF(B368="","Introduzca el ID de la operación principal",IF(IF(IFERROR(OR(CODE(UPPER(LEFT(B368,1)))&lt;65,CODE(UPPER(LEFT(B368,1)))&gt;90),TRUE),TRUE,OR(NOT(ISTEXT(B368)),LEN(B368)&gt;64,LEN(B368)&lt;&gt;LEN(SUBSTITUTE(B368,"*","")),LEN(B368)&lt;&gt;LEN(SUBSTITUTE(B368,"?","")),LEN(B368)&lt;&gt;LEN(SUBSTITUTE(B368,"~","")),LEN(B368)&lt;&gt;LEN(SUBSTITUTE(B368,"=","")),LEN(B368)&lt;&gt;LEN(SUBSTITUTE(B368,"&lt;","")),LEN(B368)&lt;&gt;LEN(SUBSTITUTE(B368,"&gt;","")))),"ID: texto que empiece por A–Z, hasta 64 caracteres; sin *, ?, ~, =, &lt; ni &gt;. Ejemplo: T-001.",IF(COUNTIFS('Trades'!$A$9:$A$208,B368)&lt;&gt;1,"El ID debe corresponder a una sola fila de Trades",IF(NOT(ISNUMBER(C368)),"Introduzca una fecha y hora de cierre válidas",IF(OR(C368&lt;1,C368&gt;2958465),"Introduzca una fecha y hora de cierre válidas",IF(NOT(ISNUMBER(D368)),"Indique una cantidad cerrada positiva",IF(OR(D368&lt;=0,D368&gt;1000000,ROUND(D368,8)&lt;&gt;D368),"Indique una cantidad cerrada positiva",IF(NOT(ISNUMBER(INDEX('Trades'!$D$9:$D$208,MATCH(B368,'Trades'!$A$9:$A$208,0)))),"Introduzca una fecha y hora de apertura válidas",IF(C368&lt;INDEX('Trades'!$D$9:$D$208,MATCH(B368,'Trades'!$A$9:$A$208,0)),"El cierre precede a la apertura",IF(AND(E368&lt;&gt;"",OR(NOT(ISNUMBER(E368)),E368&lt;=0)),"Indique un precio positivo o deje la celda vacía",IF(AND(F368&lt;&gt;"",NOT(ISNUMBER(F368))),"El P&amp;L bruto debe ser numérico o estar vacío",IF(AND(ISNUMBER(F368),OR(ABS(F368)&gt;1000000000,ROUND(F368,2)&lt;&gt;F368)),"Importes: hasta 2 decimales; valor absoluto de entrada ≤ 1.000.000.000.",""))))))))))))))))</x:f>
      </x:c>
      <x:c r="I368" s="29" t="str">
        <x:f>IF(ISNUMBER(D368),ROUND(D368,8),"")</x:f>
      </x:c>
      <x:c r="J368" s="29" t="n">
        <x:f>IF(ISNUMBER(F368),1,0)</x:f>
        <x:v>0</x:v>
      </x:c>
      <x:c r="K368" s="29" t="n">
        <x:f>IF(COUNTA(A368:F368)=0,0,1)</x:f>
        <x:v>0</x:v>
      </x:c>
    </x:row>
    <x:row r="369" ht="36" customHeight="1">
      <x:c r="A369" s="34"/>
      <x:c r="B369" s="34"/>
      <x:c r="C369" s="35"/>
      <x:c r="D369" s="36"/>
      <x:c r="E369" s="36"/>
      <x:c r="F369" s="37"/>
      <x:c r="G369" s="38" t="n">
        <x:f>IF(K369=0,0,IF(H369="",1,-1))</x:f>
        <x:v>0</x:v>
      </x:c>
      <x:c r="H369" s="33" t="str">
        <x:f>IF(K369=0,"",IF(A369="","Introduzca el ID de salida",IF(IF(IFERROR(OR(CODE(UPPER(LEFT(A369,1)))&lt;65,CODE(UPPER(LEFT(A369,1)))&gt;90),TRUE),TRUE,OR(NOT(ISTEXT(A369)),LEN(A369)&gt;64,LEN(A369)&lt;&gt;LEN(SUBSTITUTE(A369,"*","")),LEN(A369)&lt;&gt;LEN(SUBSTITUTE(A369,"?","")),LEN(A369)&lt;&gt;LEN(SUBSTITUTE(A369,"~","")),LEN(A369)&lt;&gt;LEN(SUBSTITUTE(A369,"=","")),LEN(A369)&lt;&gt;LEN(SUBSTITUTE(A369,"&lt;","")),LEN(A369)&lt;&gt;LEN(SUBSTITUTE(A369,"&gt;","")))),"ID: texto que empiece por A–Z, hasta 64 caracteres; sin *, ?, ~, =, &lt; ni &gt;. Ejemplo: T-001.",IF(COUNTIFS('Exits'!$A$9:$A$608,A369)&lt;&gt;1,"ID de salida duplicado",IF(B369="","Introduzca el ID de la operación principal",IF(IF(IFERROR(OR(CODE(UPPER(LEFT(B369,1)))&lt;65,CODE(UPPER(LEFT(B369,1)))&gt;90),TRUE),TRUE,OR(NOT(ISTEXT(B369)),LEN(B369)&gt;64,LEN(B369)&lt;&gt;LEN(SUBSTITUTE(B369,"*","")),LEN(B369)&lt;&gt;LEN(SUBSTITUTE(B369,"?","")),LEN(B369)&lt;&gt;LEN(SUBSTITUTE(B369,"~","")),LEN(B369)&lt;&gt;LEN(SUBSTITUTE(B369,"=","")),LEN(B369)&lt;&gt;LEN(SUBSTITUTE(B369,"&lt;","")),LEN(B369)&lt;&gt;LEN(SUBSTITUTE(B369,"&gt;","")))),"ID: texto que empiece por A–Z, hasta 64 caracteres; sin *, ?, ~, =, &lt; ni &gt;. Ejemplo: T-001.",IF(COUNTIFS('Trades'!$A$9:$A$208,B369)&lt;&gt;1,"El ID debe corresponder a una sola fila de Trades",IF(NOT(ISNUMBER(C369)),"Introduzca una fecha y hora de cierre válidas",IF(OR(C369&lt;1,C369&gt;2958465),"Introduzca una fecha y hora de cierre válidas",IF(NOT(ISNUMBER(D369)),"Indique una cantidad cerrada positiva",IF(OR(D369&lt;=0,D369&gt;1000000,ROUND(D369,8)&lt;&gt;D369),"Indique una cantidad cerrada positiva",IF(NOT(ISNUMBER(INDEX('Trades'!$D$9:$D$208,MATCH(B369,'Trades'!$A$9:$A$208,0)))),"Introduzca una fecha y hora de apertura válidas",IF(C369&lt;INDEX('Trades'!$D$9:$D$208,MATCH(B369,'Trades'!$A$9:$A$208,0)),"El cierre precede a la apertura",IF(AND(E369&lt;&gt;"",OR(NOT(ISNUMBER(E369)),E369&lt;=0)),"Indique un precio positivo o deje la celda vacía",IF(AND(F369&lt;&gt;"",NOT(ISNUMBER(F369))),"El P&amp;L bruto debe ser numérico o estar vacío",IF(AND(ISNUMBER(F369),OR(ABS(F369)&gt;1000000000,ROUND(F369,2)&lt;&gt;F369)),"Importes: hasta 2 decimales; valor absoluto de entrada ≤ 1.000.000.000.",""))))))))))))))))</x:f>
      </x:c>
      <x:c r="I369" s="29" t="str">
        <x:f>IF(ISNUMBER(D369),ROUND(D369,8),"")</x:f>
      </x:c>
      <x:c r="J369" s="29" t="n">
        <x:f>IF(ISNUMBER(F369),1,0)</x:f>
        <x:v>0</x:v>
      </x:c>
      <x:c r="K369" s="29" t="n">
        <x:f>IF(COUNTA(A369:F369)=0,0,1)</x:f>
        <x:v>0</x:v>
      </x:c>
    </x:row>
    <x:row r="370" ht="36" customHeight="1">
      <x:c r="A370" s="34"/>
      <x:c r="B370" s="34"/>
      <x:c r="C370" s="35"/>
      <x:c r="D370" s="36"/>
      <x:c r="E370" s="36"/>
      <x:c r="F370" s="37"/>
      <x:c r="G370" s="38" t="n">
        <x:f>IF(K370=0,0,IF(H370="",1,-1))</x:f>
        <x:v>0</x:v>
      </x:c>
      <x:c r="H370" s="33" t="str">
        <x:f>IF(K370=0,"",IF(A370="","Introduzca el ID de salida",IF(IF(IFERROR(OR(CODE(UPPER(LEFT(A370,1)))&lt;65,CODE(UPPER(LEFT(A370,1)))&gt;90),TRUE),TRUE,OR(NOT(ISTEXT(A370)),LEN(A370)&gt;64,LEN(A370)&lt;&gt;LEN(SUBSTITUTE(A370,"*","")),LEN(A370)&lt;&gt;LEN(SUBSTITUTE(A370,"?","")),LEN(A370)&lt;&gt;LEN(SUBSTITUTE(A370,"~","")),LEN(A370)&lt;&gt;LEN(SUBSTITUTE(A370,"=","")),LEN(A370)&lt;&gt;LEN(SUBSTITUTE(A370,"&lt;","")),LEN(A370)&lt;&gt;LEN(SUBSTITUTE(A370,"&gt;","")))),"ID: texto que empiece por A–Z, hasta 64 caracteres; sin *, ?, ~, =, &lt; ni &gt;. Ejemplo: T-001.",IF(COUNTIFS('Exits'!$A$9:$A$608,A370)&lt;&gt;1,"ID de salida duplicado",IF(B370="","Introduzca el ID de la operación principal",IF(IF(IFERROR(OR(CODE(UPPER(LEFT(B370,1)))&lt;65,CODE(UPPER(LEFT(B370,1)))&gt;90),TRUE),TRUE,OR(NOT(ISTEXT(B370)),LEN(B370)&gt;64,LEN(B370)&lt;&gt;LEN(SUBSTITUTE(B370,"*","")),LEN(B370)&lt;&gt;LEN(SUBSTITUTE(B370,"?","")),LEN(B370)&lt;&gt;LEN(SUBSTITUTE(B370,"~","")),LEN(B370)&lt;&gt;LEN(SUBSTITUTE(B370,"=","")),LEN(B370)&lt;&gt;LEN(SUBSTITUTE(B370,"&lt;","")),LEN(B370)&lt;&gt;LEN(SUBSTITUTE(B370,"&gt;","")))),"ID: texto que empiece por A–Z, hasta 64 caracteres; sin *, ?, ~, =, &lt; ni &gt;. Ejemplo: T-001.",IF(COUNTIFS('Trades'!$A$9:$A$208,B370)&lt;&gt;1,"El ID debe corresponder a una sola fila de Trades",IF(NOT(ISNUMBER(C370)),"Introduzca una fecha y hora de cierre válidas",IF(OR(C370&lt;1,C370&gt;2958465),"Introduzca una fecha y hora de cierre válidas",IF(NOT(ISNUMBER(D370)),"Indique una cantidad cerrada positiva",IF(OR(D370&lt;=0,D370&gt;1000000,ROUND(D370,8)&lt;&gt;D370),"Indique una cantidad cerrada positiva",IF(NOT(ISNUMBER(INDEX('Trades'!$D$9:$D$208,MATCH(B370,'Trades'!$A$9:$A$208,0)))),"Introduzca una fecha y hora de apertura válidas",IF(C370&lt;INDEX('Trades'!$D$9:$D$208,MATCH(B370,'Trades'!$A$9:$A$208,0)),"El cierre precede a la apertura",IF(AND(E370&lt;&gt;"",OR(NOT(ISNUMBER(E370)),E370&lt;=0)),"Indique un precio positivo o deje la celda vacía",IF(AND(F370&lt;&gt;"",NOT(ISNUMBER(F370))),"El P&amp;L bruto debe ser numérico o estar vacío",IF(AND(ISNUMBER(F370),OR(ABS(F370)&gt;1000000000,ROUND(F370,2)&lt;&gt;F370)),"Importes: hasta 2 decimales; valor absoluto de entrada ≤ 1.000.000.000.",""))))))))))))))))</x:f>
      </x:c>
      <x:c r="I370" s="29" t="str">
        <x:f>IF(ISNUMBER(D370),ROUND(D370,8),"")</x:f>
      </x:c>
      <x:c r="J370" s="29" t="n">
        <x:f>IF(ISNUMBER(F370),1,0)</x:f>
        <x:v>0</x:v>
      </x:c>
      <x:c r="K370" s="29" t="n">
        <x:f>IF(COUNTA(A370:F370)=0,0,1)</x:f>
        <x:v>0</x:v>
      </x:c>
    </x:row>
    <x:row r="371" ht="36" customHeight="1">
      <x:c r="A371" s="34"/>
      <x:c r="B371" s="34"/>
      <x:c r="C371" s="35"/>
      <x:c r="D371" s="36"/>
      <x:c r="E371" s="36"/>
      <x:c r="F371" s="37"/>
      <x:c r="G371" s="38" t="n">
        <x:f>IF(K371=0,0,IF(H371="",1,-1))</x:f>
        <x:v>0</x:v>
      </x:c>
      <x:c r="H371" s="33" t="str">
        <x:f>IF(K371=0,"",IF(A371="","Introduzca el ID de salida",IF(IF(IFERROR(OR(CODE(UPPER(LEFT(A371,1)))&lt;65,CODE(UPPER(LEFT(A371,1)))&gt;90),TRUE),TRUE,OR(NOT(ISTEXT(A371)),LEN(A371)&gt;64,LEN(A371)&lt;&gt;LEN(SUBSTITUTE(A371,"*","")),LEN(A371)&lt;&gt;LEN(SUBSTITUTE(A371,"?","")),LEN(A371)&lt;&gt;LEN(SUBSTITUTE(A371,"~","")),LEN(A371)&lt;&gt;LEN(SUBSTITUTE(A371,"=","")),LEN(A371)&lt;&gt;LEN(SUBSTITUTE(A371,"&lt;","")),LEN(A371)&lt;&gt;LEN(SUBSTITUTE(A371,"&gt;","")))),"ID: texto que empiece por A–Z, hasta 64 caracteres; sin *, ?, ~, =, &lt; ni &gt;. Ejemplo: T-001.",IF(COUNTIFS('Exits'!$A$9:$A$608,A371)&lt;&gt;1,"ID de salida duplicado",IF(B371="","Introduzca el ID de la operación principal",IF(IF(IFERROR(OR(CODE(UPPER(LEFT(B371,1)))&lt;65,CODE(UPPER(LEFT(B371,1)))&gt;90),TRUE),TRUE,OR(NOT(ISTEXT(B371)),LEN(B371)&gt;64,LEN(B371)&lt;&gt;LEN(SUBSTITUTE(B371,"*","")),LEN(B371)&lt;&gt;LEN(SUBSTITUTE(B371,"?","")),LEN(B371)&lt;&gt;LEN(SUBSTITUTE(B371,"~","")),LEN(B371)&lt;&gt;LEN(SUBSTITUTE(B371,"=","")),LEN(B371)&lt;&gt;LEN(SUBSTITUTE(B371,"&lt;","")),LEN(B371)&lt;&gt;LEN(SUBSTITUTE(B371,"&gt;","")))),"ID: texto que empiece por A–Z, hasta 64 caracteres; sin *, ?, ~, =, &lt; ni &gt;. Ejemplo: T-001.",IF(COUNTIFS('Trades'!$A$9:$A$208,B371)&lt;&gt;1,"El ID debe corresponder a una sola fila de Trades",IF(NOT(ISNUMBER(C371)),"Introduzca una fecha y hora de cierre válidas",IF(OR(C371&lt;1,C371&gt;2958465),"Introduzca una fecha y hora de cierre válidas",IF(NOT(ISNUMBER(D371)),"Indique una cantidad cerrada positiva",IF(OR(D371&lt;=0,D371&gt;1000000,ROUND(D371,8)&lt;&gt;D371),"Indique una cantidad cerrada positiva",IF(NOT(ISNUMBER(INDEX('Trades'!$D$9:$D$208,MATCH(B371,'Trades'!$A$9:$A$208,0)))),"Introduzca una fecha y hora de apertura válidas",IF(C371&lt;INDEX('Trades'!$D$9:$D$208,MATCH(B371,'Trades'!$A$9:$A$208,0)),"El cierre precede a la apertura",IF(AND(E371&lt;&gt;"",OR(NOT(ISNUMBER(E371)),E371&lt;=0)),"Indique un precio positivo o deje la celda vacía",IF(AND(F371&lt;&gt;"",NOT(ISNUMBER(F371))),"El P&amp;L bruto debe ser numérico o estar vacío",IF(AND(ISNUMBER(F371),OR(ABS(F371)&gt;1000000000,ROUND(F371,2)&lt;&gt;F371)),"Importes: hasta 2 decimales; valor absoluto de entrada ≤ 1.000.000.000.",""))))))))))))))))</x:f>
      </x:c>
      <x:c r="I371" s="29" t="str">
        <x:f>IF(ISNUMBER(D371),ROUND(D371,8),"")</x:f>
      </x:c>
      <x:c r="J371" s="29" t="n">
        <x:f>IF(ISNUMBER(F371),1,0)</x:f>
        <x:v>0</x:v>
      </x:c>
      <x:c r="K371" s="29" t="n">
        <x:f>IF(COUNTA(A371:F371)=0,0,1)</x:f>
        <x:v>0</x:v>
      </x:c>
    </x:row>
    <x:row r="372" ht="36" customHeight="1">
      <x:c r="A372" s="34"/>
      <x:c r="B372" s="34"/>
      <x:c r="C372" s="35"/>
      <x:c r="D372" s="36"/>
      <x:c r="E372" s="36"/>
      <x:c r="F372" s="37"/>
      <x:c r="G372" s="38" t="n">
        <x:f>IF(K372=0,0,IF(H372="",1,-1))</x:f>
        <x:v>0</x:v>
      </x:c>
      <x:c r="H372" s="33" t="str">
        <x:f>IF(K372=0,"",IF(A372="","Introduzca el ID de salida",IF(IF(IFERROR(OR(CODE(UPPER(LEFT(A372,1)))&lt;65,CODE(UPPER(LEFT(A372,1)))&gt;90),TRUE),TRUE,OR(NOT(ISTEXT(A372)),LEN(A372)&gt;64,LEN(A372)&lt;&gt;LEN(SUBSTITUTE(A372,"*","")),LEN(A372)&lt;&gt;LEN(SUBSTITUTE(A372,"?","")),LEN(A372)&lt;&gt;LEN(SUBSTITUTE(A372,"~","")),LEN(A372)&lt;&gt;LEN(SUBSTITUTE(A372,"=","")),LEN(A372)&lt;&gt;LEN(SUBSTITUTE(A372,"&lt;","")),LEN(A372)&lt;&gt;LEN(SUBSTITUTE(A372,"&gt;","")))),"ID: texto que empiece por A–Z, hasta 64 caracteres; sin *, ?, ~, =, &lt; ni &gt;. Ejemplo: T-001.",IF(COUNTIFS('Exits'!$A$9:$A$608,A372)&lt;&gt;1,"ID de salida duplicado",IF(B372="","Introduzca el ID de la operación principal",IF(IF(IFERROR(OR(CODE(UPPER(LEFT(B372,1)))&lt;65,CODE(UPPER(LEFT(B372,1)))&gt;90),TRUE),TRUE,OR(NOT(ISTEXT(B372)),LEN(B372)&gt;64,LEN(B372)&lt;&gt;LEN(SUBSTITUTE(B372,"*","")),LEN(B372)&lt;&gt;LEN(SUBSTITUTE(B372,"?","")),LEN(B372)&lt;&gt;LEN(SUBSTITUTE(B372,"~","")),LEN(B372)&lt;&gt;LEN(SUBSTITUTE(B372,"=","")),LEN(B372)&lt;&gt;LEN(SUBSTITUTE(B372,"&lt;","")),LEN(B372)&lt;&gt;LEN(SUBSTITUTE(B372,"&gt;","")))),"ID: texto que empiece por A–Z, hasta 64 caracteres; sin *, ?, ~, =, &lt; ni &gt;. Ejemplo: T-001.",IF(COUNTIFS('Trades'!$A$9:$A$208,B372)&lt;&gt;1,"El ID debe corresponder a una sola fila de Trades",IF(NOT(ISNUMBER(C372)),"Introduzca una fecha y hora de cierre válidas",IF(OR(C372&lt;1,C372&gt;2958465),"Introduzca una fecha y hora de cierre válidas",IF(NOT(ISNUMBER(D372)),"Indique una cantidad cerrada positiva",IF(OR(D372&lt;=0,D372&gt;1000000,ROUND(D372,8)&lt;&gt;D372),"Indique una cantidad cerrada positiva",IF(NOT(ISNUMBER(INDEX('Trades'!$D$9:$D$208,MATCH(B372,'Trades'!$A$9:$A$208,0)))),"Introduzca una fecha y hora de apertura válidas",IF(C372&lt;INDEX('Trades'!$D$9:$D$208,MATCH(B372,'Trades'!$A$9:$A$208,0)),"El cierre precede a la apertura",IF(AND(E372&lt;&gt;"",OR(NOT(ISNUMBER(E372)),E372&lt;=0)),"Indique un precio positivo o deje la celda vacía",IF(AND(F372&lt;&gt;"",NOT(ISNUMBER(F372))),"El P&amp;L bruto debe ser numérico o estar vacío",IF(AND(ISNUMBER(F372),OR(ABS(F372)&gt;1000000000,ROUND(F372,2)&lt;&gt;F372)),"Importes: hasta 2 decimales; valor absoluto de entrada ≤ 1.000.000.000.",""))))))))))))))))</x:f>
      </x:c>
      <x:c r="I372" s="29" t="str">
        <x:f>IF(ISNUMBER(D372),ROUND(D372,8),"")</x:f>
      </x:c>
      <x:c r="J372" s="29" t="n">
        <x:f>IF(ISNUMBER(F372),1,0)</x:f>
        <x:v>0</x:v>
      </x:c>
      <x:c r="K372" s="29" t="n">
        <x:f>IF(COUNTA(A372:F372)=0,0,1)</x:f>
        <x:v>0</x:v>
      </x:c>
    </x:row>
    <x:row r="373" ht="36" customHeight="1">
      <x:c r="A373" s="34"/>
      <x:c r="B373" s="34"/>
      <x:c r="C373" s="35"/>
      <x:c r="D373" s="36"/>
      <x:c r="E373" s="36"/>
      <x:c r="F373" s="37"/>
      <x:c r="G373" s="38" t="n">
        <x:f>IF(K373=0,0,IF(H373="",1,-1))</x:f>
        <x:v>0</x:v>
      </x:c>
      <x:c r="H373" s="33" t="str">
        <x:f>IF(K373=0,"",IF(A373="","Introduzca el ID de salida",IF(IF(IFERROR(OR(CODE(UPPER(LEFT(A373,1)))&lt;65,CODE(UPPER(LEFT(A373,1)))&gt;90),TRUE),TRUE,OR(NOT(ISTEXT(A373)),LEN(A373)&gt;64,LEN(A373)&lt;&gt;LEN(SUBSTITUTE(A373,"*","")),LEN(A373)&lt;&gt;LEN(SUBSTITUTE(A373,"?","")),LEN(A373)&lt;&gt;LEN(SUBSTITUTE(A373,"~","")),LEN(A373)&lt;&gt;LEN(SUBSTITUTE(A373,"=","")),LEN(A373)&lt;&gt;LEN(SUBSTITUTE(A373,"&lt;","")),LEN(A373)&lt;&gt;LEN(SUBSTITUTE(A373,"&gt;","")))),"ID: texto que empiece por A–Z, hasta 64 caracteres; sin *, ?, ~, =, &lt; ni &gt;. Ejemplo: T-001.",IF(COUNTIFS('Exits'!$A$9:$A$608,A373)&lt;&gt;1,"ID de salida duplicado",IF(B373="","Introduzca el ID de la operación principal",IF(IF(IFERROR(OR(CODE(UPPER(LEFT(B373,1)))&lt;65,CODE(UPPER(LEFT(B373,1)))&gt;90),TRUE),TRUE,OR(NOT(ISTEXT(B373)),LEN(B373)&gt;64,LEN(B373)&lt;&gt;LEN(SUBSTITUTE(B373,"*","")),LEN(B373)&lt;&gt;LEN(SUBSTITUTE(B373,"?","")),LEN(B373)&lt;&gt;LEN(SUBSTITUTE(B373,"~","")),LEN(B373)&lt;&gt;LEN(SUBSTITUTE(B373,"=","")),LEN(B373)&lt;&gt;LEN(SUBSTITUTE(B373,"&lt;","")),LEN(B373)&lt;&gt;LEN(SUBSTITUTE(B373,"&gt;","")))),"ID: texto que empiece por A–Z, hasta 64 caracteres; sin *, ?, ~, =, &lt; ni &gt;. Ejemplo: T-001.",IF(COUNTIFS('Trades'!$A$9:$A$208,B373)&lt;&gt;1,"El ID debe corresponder a una sola fila de Trades",IF(NOT(ISNUMBER(C373)),"Introduzca una fecha y hora de cierre válidas",IF(OR(C373&lt;1,C373&gt;2958465),"Introduzca una fecha y hora de cierre válidas",IF(NOT(ISNUMBER(D373)),"Indique una cantidad cerrada positiva",IF(OR(D373&lt;=0,D373&gt;1000000,ROUND(D373,8)&lt;&gt;D373),"Indique una cantidad cerrada positiva",IF(NOT(ISNUMBER(INDEX('Trades'!$D$9:$D$208,MATCH(B373,'Trades'!$A$9:$A$208,0)))),"Introduzca una fecha y hora de apertura válidas",IF(C373&lt;INDEX('Trades'!$D$9:$D$208,MATCH(B373,'Trades'!$A$9:$A$208,0)),"El cierre precede a la apertura",IF(AND(E373&lt;&gt;"",OR(NOT(ISNUMBER(E373)),E373&lt;=0)),"Indique un precio positivo o deje la celda vacía",IF(AND(F373&lt;&gt;"",NOT(ISNUMBER(F373))),"El P&amp;L bruto debe ser numérico o estar vacío",IF(AND(ISNUMBER(F373),OR(ABS(F373)&gt;1000000000,ROUND(F373,2)&lt;&gt;F373)),"Importes: hasta 2 decimales; valor absoluto de entrada ≤ 1.000.000.000.",""))))))))))))))))</x:f>
      </x:c>
      <x:c r="I373" s="29" t="str">
        <x:f>IF(ISNUMBER(D373),ROUND(D373,8),"")</x:f>
      </x:c>
      <x:c r="J373" s="29" t="n">
        <x:f>IF(ISNUMBER(F373),1,0)</x:f>
        <x:v>0</x:v>
      </x:c>
      <x:c r="K373" s="29" t="n">
        <x:f>IF(COUNTA(A373:F373)=0,0,1)</x:f>
        <x:v>0</x:v>
      </x:c>
    </x:row>
    <x:row r="374" ht="36" customHeight="1">
      <x:c r="A374" s="34"/>
      <x:c r="B374" s="34"/>
      <x:c r="C374" s="35"/>
      <x:c r="D374" s="36"/>
      <x:c r="E374" s="36"/>
      <x:c r="F374" s="37"/>
      <x:c r="G374" s="38" t="n">
        <x:f>IF(K374=0,0,IF(H374="",1,-1))</x:f>
        <x:v>0</x:v>
      </x:c>
      <x:c r="H374" s="33" t="str">
        <x:f>IF(K374=0,"",IF(A374="","Introduzca el ID de salida",IF(IF(IFERROR(OR(CODE(UPPER(LEFT(A374,1)))&lt;65,CODE(UPPER(LEFT(A374,1)))&gt;90),TRUE),TRUE,OR(NOT(ISTEXT(A374)),LEN(A374)&gt;64,LEN(A374)&lt;&gt;LEN(SUBSTITUTE(A374,"*","")),LEN(A374)&lt;&gt;LEN(SUBSTITUTE(A374,"?","")),LEN(A374)&lt;&gt;LEN(SUBSTITUTE(A374,"~","")),LEN(A374)&lt;&gt;LEN(SUBSTITUTE(A374,"=","")),LEN(A374)&lt;&gt;LEN(SUBSTITUTE(A374,"&lt;","")),LEN(A374)&lt;&gt;LEN(SUBSTITUTE(A374,"&gt;","")))),"ID: texto que empiece por A–Z, hasta 64 caracteres; sin *, ?, ~, =, &lt; ni &gt;. Ejemplo: T-001.",IF(COUNTIFS('Exits'!$A$9:$A$608,A374)&lt;&gt;1,"ID de salida duplicado",IF(B374="","Introduzca el ID de la operación principal",IF(IF(IFERROR(OR(CODE(UPPER(LEFT(B374,1)))&lt;65,CODE(UPPER(LEFT(B374,1)))&gt;90),TRUE),TRUE,OR(NOT(ISTEXT(B374)),LEN(B374)&gt;64,LEN(B374)&lt;&gt;LEN(SUBSTITUTE(B374,"*","")),LEN(B374)&lt;&gt;LEN(SUBSTITUTE(B374,"?","")),LEN(B374)&lt;&gt;LEN(SUBSTITUTE(B374,"~","")),LEN(B374)&lt;&gt;LEN(SUBSTITUTE(B374,"=","")),LEN(B374)&lt;&gt;LEN(SUBSTITUTE(B374,"&lt;","")),LEN(B374)&lt;&gt;LEN(SUBSTITUTE(B374,"&gt;","")))),"ID: texto que empiece por A–Z, hasta 64 caracteres; sin *, ?, ~, =, &lt; ni &gt;. Ejemplo: T-001.",IF(COUNTIFS('Trades'!$A$9:$A$208,B374)&lt;&gt;1,"El ID debe corresponder a una sola fila de Trades",IF(NOT(ISNUMBER(C374)),"Introduzca una fecha y hora de cierre válidas",IF(OR(C374&lt;1,C374&gt;2958465),"Introduzca una fecha y hora de cierre válidas",IF(NOT(ISNUMBER(D374)),"Indique una cantidad cerrada positiva",IF(OR(D374&lt;=0,D374&gt;1000000,ROUND(D374,8)&lt;&gt;D374),"Indique una cantidad cerrada positiva",IF(NOT(ISNUMBER(INDEX('Trades'!$D$9:$D$208,MATCH(B374,'Trades'!$A$9:$A$208,0)))),"Introduzca una fecha y hora de apertura válidas",IF(C374&lt;INDEX('Trades'!$D$9:$D$208,MATCH(B374,'Trades'!$A$9:$A$208,0)),"El cierre precede a la apertura",IF(AND(E374&lt;&gt;"",OR(NOT(ISNUMBER(E374)),E374&lt;=0)),"Indique un precio positivo o deje la celda vacía",IF(AND(F374&lt;&gt;"",NOT(ISNUMBER(F374))),"El P&amp;L bruto debe ser numérico o estar vacío",IF(AND(ISNUMBER(F374),OR(ABS(F374)&gt;1000000000,ROUND(F374,2)&lt;&gt;F374)),"Importes: hasta 2 decimales; valor absoluto de entrada ≤ 1.000.000.000.",""))))))))))))))))</x:f>
      </x:c>
      <x:c r="I374" s="29" t="str">
        <x:f>IF(ISNUMBER(D374),ROUND(D374,8),"")</x:f>
      </x:c>
      <x:c r="J374" s="29" t="n">
        <x:f>IF(ISNUMBER(F374),1,0)</x:f>
        <x:v>0</x:v>
      </x:c>
      <x:c r="K374" s="29" t="n">
        <x:f>IF(COUNTA(A374:F374)=0,0,1)</x:f>
        <x:v>0</x:v>
      </x:c>
    </x:row>
    <x:row r="375" ht="36" customHeight="1">
      <x:c r="A375" s="34"/>
      <x:c r="B375" s="34"/>
      <x:c r="C375" s="35"/>
      <x:c r="D375" s="36"/>
      <x:c r="E375" s="36"/>
      <x:c r="F375" s="37"/>
      <x:c r="G375" s="38" t="n">
        <x:f>IF(K375=0,0,IF(H375="",1,-1))</x:f>
        <x:v>0</x:v>
      </x:c>
      <x:c r="H375" s="33" t="str">
        <x:f>IF(K375=0,"",IF(A375="","Introduzca el ID de salida",IF(IF(IFERROR(OR(CODE(UPPER(LEFT(A375,1)))&lt;65,CODE(UPPER(LEFT(A375,1)))&gt;90),TRUE),TRUE,OR(NOT(ISTEXT(A375)),LEN(A375)&gt;64,LEN(A375)&lt;&gt;LEN(SUBSTITUTE(A375,"*","")),LEN(A375)&lt;&gt;LEN(SUBSTITUTE(A375,"?","")),LEN(A375)&lt;&gt;LEN(SUBSTITUTE(A375,"~","")),LEN(A375)&lt;&gt;LEN(SUBSTITUTE(A375,"=","")),LEN(A375)&lt;&gt;LEN(SUBSTITUTE(A375,"&lt;","")),LEN(A375)&lt;&gt;LEN(SUBSTITUTE(A375,"&gt;","")))),"ID: texto que empiece por A–Z, hasta 64 caracteres; sin *, ?, ~, =, &lt; ni &gt;. Ejemplo: T-001.",IF(COUNTIFS('Exits'!$A$9:$A$608,A375)&lt;&gt;1,"ID de salida duplicado",IF(B375="","Introduzca el ID de la operación principal",IF(IF(IFERROR(OR(CODE(UPPER(LEFT(B375,1)))&lt;65,CODE(UPPER(LEFT(B375,1)))&gt;90),TRUE),TRUE,OR(NOT(ISTEXT(B375)),LEN(B375)&gt;64,LEN(B375)&lt;&gt;LEN(SUBSTITUTE(B375,"*","")),LEN(B375)&lt;&gt;LEN(SUBSTITUTE(B375,"?","")),LEN(B375)&lt;&gt;LEN(SUBSTITUTE(B375,"~","")),LEN(B375)&lt;&gt;LEN(SUBSTITUTE(B375,"=","")),LEN(B375)&lt;&gt;LEN(SUBSTITUTE(B375,"&lt;","")),LEN(B375)&lt;&gt;LEN(SUBSTITUTE(B375,"&gt;","")))),"ID: texto que empiece por A–Z, hasta 64 caracteres; sin *, ?, ~, =, &lt; ni &gt;. Ejemplo: T-001.",IF(COUNTIFS('Trades'!$A$9:$A$208,B375)&lt;&gt;1,"El ID debe corresponder a una sola fila de Trades",IF(NOT(ISNUMBER(C375)),"Introduzca una fecha y hora de cierre válidas",IF(OR(C375&lt;1,C375&gt;2958465),"Introduzca una fecha y hora de cierre válidas",IF(NOT(ISNUMBER(D375)),"Indique una cantidad cerrada positiva",IF(OR(D375&lt;=0,D375&gt;1000000,ROUND(D375,8)&lt;&gt;D375),"Indique una cantidad cerrada positiva",IF(NOT(ISNUMBER(INDEX('Trades'!$D$9:$D$208,MATCH(B375,'Trades'!$A$9:$A$208,0)))),"Introduzca una fecha y hora de apertura válidas",IF(C375&lt;INDEX('Trades'!$D$9:$D$208,MATCH(B375,'Trades'!$A$9:$A$208,0)),"El cierre precede a la apertura",IF(AND(E375&lt;&gt;"",OR(NOT(ISNUMBER(E375)),E375&lt;=0)),"Indique un precio positivo o deje la celda vacía",IF(AND(F375&lt;&gt;"",NOT(ISNUMBER(F375))),"El P&amp;L bruto debe ser numérico o estar vacío",IF(AND(ISNUMBER(F375),OR(ABS(F375)&gt;1000000000,ROUND(F375,2)&lt;&gt;F375)),"Importes: hasta 2 decimales; valor absoluto de entrada ≤ 1.000.000.000.",""))))))))))))))))</x:f>
      </x:c>
      <x:c r="I375" s="29" t="str">
        <x:f>IF(ISNUMBER(D375),ROUND(D375,8),"")</x:f>
      </x:c>
      <x:c r="J375" s="29" t="n">
        <x:f>IF(ISNUMBER(F375),1,0)</x:f>
        <x:v>0</x:v>
      </x:c>
      <x:c r="K375" s="29" t="n">
        <x:f>IF(COUNTA(A375:F375)=0,0,1)</x:f>
        <x:v>0</x:v>
      </x:c>
    </x:row>
    <x:row r="376" ht="36" customHeight="1">
      <x:c r="A376" s="34"/>
      <x:c r="B376" s="34"/>
      <x:c r="C376" s="35"/>
      <x:c r="D376" s="36"/>
      <x:c r="E376" s="36"/>
      <x:c r="F376" s="37"/>
      <x:c r="G376" s="38" t="n">
        <x:f>IF(K376=0,0,IF(H376="",1,-1))</x:f>
        <x:v>0</x:v>
      </x:c>
      <x:c r="H376" s="33" t="str">
        <x:f>IF(K376=0,"",IF(A376="","Introduzca el ID de salida",IF(IF(IFERROR(OR(CODE(UPPER(LEFT(A376,1)))&lt;65,CODE(UPPER(LEFT(A376,1)))&gt;90),TRUE),TRUE,OR(NOT(ISTEXT(A376)),LEN(A376)&gt;64,LEN(A376)&lt;&gt;LEN(SUBSTITUTE(A376,"*","")),LEN(A376)&lt;&gt;LEN(SUBSTITUTE(A376,"?","")),LEN(A376)&lt;&gt;LEN(SUBSTITUTE(A376,"~","")),LEN(A376)&lt;&gt;LEN(SUBSTITUTE(A376,"=","")),LEN(A376)&lt;&gt;LEN(SUBSTITUTE(A376,"&lt;","")),LEN(A376)&lt;&gt;LEN(SUBSTITUTE(A376,"&gt;","")))),"ID: texto que empiece por A–Z, hasta 64 caracteres; sin *, ?, ~, =, &lt; ni &gt;. Ejemplo: T-001.",IF(COUNTIFS('Exits'!$A$9:$A$608,A376)&lt;&gt;1,"ID de salida duplicado",IF(B376="","Introduzca el ID de la operación principal",IF(IF(IFERROR(OR(CODE(UPPER(LEFT(B376,1)))&lt;65,CODE(UPPER(LEFT(B376,1)))&gt;90),TRUE),TRUE,OR(NOT(ISTEXT(B376)),LEN(B376)&gt;64,LEN(B376)&lt;&gt;LEN(SUBSTITUTE(B376,"*","")),LEN(B376)&lt;&gt;LEN(SUBSTITUTE(B376,"?","")),LEN(B376)&lt;&gt;LEN(SUBSTITUTE(B376,"~","")),LEN(B376)&lt;&gt;LEN(SUBSTITUTE(B376,"=","")),LEN(B376)&lt;&gt;LEN(SUBSTITUTE(B376,"&lt;","")),LEN(B376)&lt;&gt;LEN(SUBSTITUTE(B376,"&gt;","")))),"ID: texto que empiece por A–Z, hasta 64 caracteres; sin *, ?, ~, =, &lt; ni &gt;. Ejemplo: T-001.",IF(COUNTIFS('Trades'!$A$9:$A$208,B376)&lt;&gt;1,"El ID debe corresponder a una sola fila de Trades",IF(NOT(ISNUMBER(C376)),"Introduzca una fecha y hora de cierre válidas",IF(OR(C376&lt;1,C376&gt;2958465),"Introduzca una fecha y hora de cierre válidas",IF(NOT(ISNUMBER(D376)),"Indique una cantidad cerrada positiva",IF(OR(D376&lt;=0,D376&gt;1000000,ROUND(D376,8)&lt;&gt;D376),"Indique una cantidad cerrada positiva",IF(NOT(ISNUMBER(INDEX('Trades'!$D$9:$D$208,MATCH(B376,'Trades'!$A$9:$A$208,0)))),"Introduzca una fecha y hora de apertura válidas",IF(C376&lt;INDEX('Trades'!$D$9:$D$208,MATCH(B376,'Trades'!$A$9:$A$208,0)),"El cierre precede a la apertura",IF(AND(E376&lt;&gt;"",OR(NOT(ISNUMBER(E376)),E376&lt;=0)),"Indique un precio positivo o deje la celda vacía",IF(AND(F376&lt;&gt;"",NOT(ISNUMBER(F376))),"El P&amp;L bruto debe ser numérico o estar vacío",IF(AND(ISNUMBER(F376),OR(ABS(F376)&gt;1000000000,ROUND(F376,2)&lt;&gt;F376)),"Importes: hasta 2 decimales; valor absoluto de entrada ≤ 1.000.000.000.",""))))))))))))))))</x:f>
      </x:c>
      <x:c r="I376" s="29" t="str">
        <x:f>IF(ISNUMBER(D376),ROUND(D376,8),"")</x:f>
      </x:c>
      <x:c r="J376" s="29" t="n">
        <x:f>IF(ISNUMBER(F376),1,0)</x:f>
        <x:v>0</x:v>
      </x:c>
      <x:c r="K376" s="29" t="n">
        <x:f>IF(COUNTA(A376:F376)=0,0,1)</x:f>
        <x:v>0</x:v>
      </x:c>
    </x:row>
    <x:row r="377" ht="36" customHeight="1">
      <x:c r="A377" s="34"/>
      <x:c r="B377" s="34"/>
      <x:c r="C377" s="35"/>
      <x:c r="D377" s="36"/>
      <x:c r="E377" s="36"/>
      <x:c r="F377" s="37"/>
      <x:c r="G377" s="38" t="n">
        <x:f>IF(K377=0,0,IF(H377="",1,-1))</x:f>
        <x:v>0</x:v>
      </x:c>
      <x:c r="H377" s="33" t="str">
        <x:f>IF(K377=0,"",IF(A377="","Introduzca el ID de salida",IF(IF(IFERROR(OR(CODE(UPPER(LEFT(A377,1)))&lt;65,CODE(UPPER(LEFT(A377,1)))&gt;90),TRUE),TRUE,OR(NOT(ISTEXT(A377)),LEN(A377)&gt;64,LEN(A377)&lt;&gt;LEN(SUBSTITUTE(A377,"*","")),LEN(A377)&lt;&gt;LEN(SUBSTITUTE(A377,"?","")),LEN(A377)&lt;&gt;LEN(SUBSTITUTE(A377,"~","")),LEN(A377)&lt;&gt;LEN(SUBSTITUTE(A377,"=","")),LEN(A377)&lt;&gt;LEN(SUBSTITUTE(A377,"&lt;","")),LEN(A377)&lt;&gt;LEN(SUBSTITUTE(A377,"&gt;","")))),"ID: texto que empiece por A–Z, hasta 64 caracteres; sin *, ?, ~, =, &lt; ni &gt;. Ejemplo: T-001.",IF(COUNTIFS('Exits'!$A$9:$A$608,A377)&lt;&gt;1,"ID de salida duplicado",IF(B377="","Introduzca el ID de la operación principal",IF(IF(IFERROR(OR(CODE(UPPER(LEFT(B377,1)))&lt;65,CODE(UPPER(LEFT(B377,1)))&gt;90),TRUE),TRUE,OR(NOT(ISTEXT(B377)),LEN(B377)&gt;64,LEN(B377)&lt;&gt;LEN(SUBSTITUTE(B377,"*","")),LEN(B377)&lt;&gt;LEN(SUBSTITUTE(B377,"?","")),LEN(B377)&lt;&gt;LEN(SUBSTITUTE(B377,"~","")),LEN(B377)&lt;&gt;LEN(SUBSTITUTE(B377,"=","")),LEN(B377)&lt;&gt;LEN(SUBSTITUTE(B377,"&lt;","")),LEN(B377)&lt;&gt;LEN(SUBSTITUTE(B377,"&gt;","")))),"ID: texto que empiece por A–Z, hasta 64 caracteres; sin *, ?, ~, =, &lt; ni &gt;. Ejemplo: T-001.",IF(COUNTIFS('Trades'!$A$9:$A$208,B377)&lt;&gt;1,"El ID debe corresponder a una sola fila de Trades",IF(NOT(ISNUMBER(C377)),"Introduzca una fecha y hora de cierre válidas",IF(OR(C377&lt;1,C377&gt;2958465),"Introduzca una fecha y hora de cierre válidas",IF(NOT(ISNUMBER(D377)),"Indique una cantidad cerrada positiva",IF(OR(D377&lt;=0,D377&gt;1000000,ROUND(D377,8)&lt;&gt;D377),"Indique una cantidad cerrada positiva",IF(NOT(ISNUMBER(INDEX('Trades'!$D$9:$D$208,MATCH(B377,'Trades'!$A$9:$A$208,0)))),"Introduzca una fecha y hora de apertura válidas",IF(C377&lt;INDEX('Trades'!$D$9:$D$208,MATCH(B377,'Trades'!$A$9:$A$208,0)),"El cierre precede a la apertura",IF(AND(E377&lt;&gt;"",OR(NOT(ISNUMBER(E377)),E377&lt;=0)),"Indique un precio positivo o deje la celda vacía",IF(AND(F377&lt;&gt;"",NOT(ISNUMBER(F377))),"El P&amp;L bruto debe ser numérico o estar vacío",IF(AND(ISNUMBER(F377),OR(ABS(F377)&gt;1000000000,ROUND(F377,2)&lt;&gt;F377)),"Importes: hasta 2 decimales; valor absoluto de entrada ≤ 1.000.000.000.",""))))))))))))))))</x:f>
      </x:c>
      <x:c r="I377" s="29" t="str">
        <x:f>IF(ISNUMBER(D377),ROUND(D377,8),"")</x:f>
      </x:c>
      <x:c r="J377" s="29" t="n">
        <x:f>IF(ISNUMBER(F377),1,0)</x:f>
        <x:v>0</x:v>
      </x:c>
      <x:c r="K377" s="29" t="n">
        <x:f>IF(COUNTA(A377:F377)=0,0,1)</x:f>
        <x:v>0</x:v>
      </x:c>
    </x:row>
    <x:row r="378" ht="36" customHeight="1">
      <x:c r="A378" s="34"/>
      <x:c r="B378" s="34"/>
      <x:c r="C378" s="35"/>
      <x:c r="D378" s="36"/>
      <x:c r="E378" s="36"/>
      <x:c r="F378" s="37"/>
      <x:c r="G378" s="38" t="n">
        <x:f>IF(K378=0,0,IF(H378="",1,-1))</x:f>
        <x:v>0</x:v>
      </x:c>
      <x:c r="H378" s="33" t="str">
        <x:f>IF(K378=0,"",IF(A378="","Introduzca el ID de salida",IF(IF(IFERROR(OR(CODE(UPPER(LEFT(A378,1)))&lt;65,CODE(UPPER(LEFT(A378,1)))&gt;90),TRUE),TRUE,OR(NOT(ISTEXT(A378)),LEN(A378)&gt;64,LEN(A378)&lt;&gt;LEN(SUBSTITUTE(A378,"*","")),LEN(A378)&lt;&gt;LEN(SUBSTITUTE(A378,"?","")),LEN(A378)&lt;&gt;LEN(SUBSTITUTE(A378,"~","")),LEN(A378)&lt;&gt;LEN(SUBSTITUTE(A378,"=","")),LEN(A378)&lt;&gt;LEN(SUBSTITUTE(A378,"&lt;","")),LEN(A378)&lt;&gt;LEN(SUBSTITUTE(A378,"&gt;","")))),"ID: texto que empiece por A–Z, hasta 64 caracteres; sin *, ?, ~, =, &lt; ni &gt;. Ejemplo: T-001.",IF(COUNTIFS('Exits'!$A$9:$A$608,A378)&lt;&gt;1,"ID de salida duplicado",IF(B378="","Introduzca el ID de la operación principal",IF(IF(IFERROR(OR(CODE(UPPER(LEFT(B378,1)))&lt;65,CODE(UPPER(LEFT(B378,1)))&gt;90),TRUE),TRUE,OR(NOT(ISTEXT(B378)),LEN(B378)&gt;64,LEN(B378)&lt;&gt;LEN(SUBSTITUTE(B378,"*","")),LEN(B378)&lt;&gt;LEN(SUBSTITUTE(B378,"?","")),LEN(B378)&lt;&gt;LEN(SUBSTITUTE(B378,"~","")),LEN(B378)&lt;&gt;LEN(SUBSTITUTE(B378,"=","")),LEN(B378)&lt;&gt;LEN(SUBSTITUTE(B378,"&lt;","")),LEN(B378)&lt;&gt;LEN(SUBSTITUTE(B378,"&gt;","")))),"ID: texto que empiece por A–Z, hasta 64 caracteres; sin *, ?, ~, =, &lt; ni &gt;. Ejemplo: T-001.",IF(COUNTIFS('Trades'!$A$9:$A$208,B378)&lt;&gt;1,"El ID debe corresponder a una sola fila de Trades",IF(NOT(ISNUMBER(C378)),"Introduzca una fecha y hora de cierre válidas",IF(OR(C378&lt;1,C378&gt;2958465),"Introduzca una fecha y hora de cierre válidas",IF(NOT(ISNUMBER(D378)),"Indique una cantidad cerrada positiva",IF(OR(D378&lt;=0,D378&gt;1000000,ROUND(D378,8)&lt;&gt;D378),"Indique una cantidad cerrada positiva",IF(NOT(ISNUMBER(INDEX('Trades'!$D$9:$D$208,MATCH(B378,'Trades'!$A$9:$A$208,0)))),"Introduzca una fecha y hora de apertura válidas",IF(C378&lt;INDEX('Trades'!$D$9:$D$208,MATCH(B378,'Trades'!$A$9:$A$208,0)),"El cierre precede a la apertura",IF(AND(E378&lt;&gt;"",OR(NOT(ISNUMBER(E378)),E378&lt;=0)),"Indique un precio positivo o deje la celda vacía",IF(AND(F378&lt;&gt;"",NOT(ISNUMBER(F378))),"El P&amp;L bruto debe ser numérico o estar vacío",IF(AND(ISNUMBER(F378),OR(ABS(F378)&gt;1000000000,ROUND(F378,2)&lt;&gt;F378)),"Importes: hasta 2 decimales; valor absoluto de entrada ≤ 1.000.000.000.",""))))))))))))))))</x:f>
      </x:c>
      <x:c r="I378" s="29" t="str">
        <x:f>IF(ISNUMBER(D378),ROUND(D378,8),"")</x:f>
      </x:c>
      <x:c r="J378" s="29" t="n">
        <x:f>IF(ISNUMBER(F378),1,0)</x:f>
        <x:v>0</x:v>
      </x:c>
      <x:c r="K378" s="29" t="n">
        <x:f>IF(COUNTA(A378:F378)=0,0,1)</x:f>
        <x:v>0</x:v>
      </x:c>
    </x:row>
    <x:row r="379" ht="36" customHeight="1">
      <x:c r="A379" s="34"/>
      <x:c r="B379" s="34"/>
      <x:c r="C379" s="35"/>
      <x:c r="D379" s="36"/>
      <x:c r="E379" s="36"/>
      <x:c r="F379" s="37"/>
      <x:c r="G379" s="38" t="n">
        <x:f>IF(K379=0,0,IF(H379="",1,-1))</x:f>
        <x:v>0</x:v>
      </x:c>
      <x:c r="H379" s="33" t="str">
        <x:f>IF(K379=0,"",IF(A379="","Introduzca el ID de salida",IF(IF(IFERROR(OR(CODE(UPPER(LEFT(A379,1)))&lt;65,CODE(UPPER(LEFT(A379,1)))&gt;90),TRUE),TRUE,OR(NOT(ISTEXT(A379)),LEN(A379)&gt;64,LEN(A379)&lt;&gt;LEN(SUBSTITUTE(A379,"*","")),LEN(A379)&lt;&gt;LEN(SUBSTITUTE(A379,"?","")),LEN(A379)&lt;&gt;LEN(SUBSTITUTE(A379,"~","")),LEN(A379)&lt;&gt;LEN(SUBSTITUTE(A379,"=","")),LEN(A379)&lt;&gt;LEN(SUBSTITUTE(A379,"&lt;","")),LEN(A379)&lt;&gt;LEN(SUBSTITUTE(A379,"&gt;","")))),"ID: texto que empiece por A–Z, hasta 64 caracteres; sin *, ?, ~, =, &lt; ni &gt;. Ejemplo: T-001.",IF(COUNTIFS('Exits'!$A$9:$A$608,A379)&lt;&gt;1,"ID de salida duplicado",IF(B379="","Introduzca el ID de la operación principal",IF(IF(IFERROR(OR(CODE(UPPER(LEFT(B379,1)))&lt;65,CODE(UPPER(LEFT(B379,1)))&gt;90),TRUE),TRUE,OR(NOT(ISTEXT(B379)),LEN(B379)&gt;64,LEN(B379)&lt;&gt;LEN(SUBSTITUTE(B379,"*","")),LEN(B379)&lt;&gt;LEN(SUBSTITUTE(B379,"?","")),LEN(B379)&lt;&gt;LEN(SUBSTITUTE(B379,"~","")),LEN(B379)&lt;&gt;LEN(SUBSTITUTE(B379,"=","")),LEN(B379)&lt;&gt;LEN(SUBSTITUTE(B379,"&lt;","")),LEN(B379)&lt;&gt;LEN(SUBSTITUTE(B379,"&gt;","")))),"ID: texto que empiece por A–Z, hasta 64 caracteres; sin *, ?, ~, =, &lt; ni &gt;. Ejemplo: T-001.",IF(COUNTIFS('Trades'!$A$9:$A$208,B379)&lt;&gt;1,"El ID debe corresponder a una sola fila de Trades",IF(NOT(ISNUMBER(C379)),"Introduzca una fecha y hora de cierre válidas",IF(OR(C379&lt;1,C379&gt;2958465),"Introduzca una fecha y hora de cierre válidas",IF(NOT(ISNUMBER(D379)),"Indique una cantidad cerrada positiva",IF(OR(D379&lt;=0,D379&gt;1000000,ROUND(D379,8)&lt;&gt;D379),"Indique una cantidad cerrada positiva",IF(NOT(ISNUMBER(INDEX('Trades'!$D$9:$D$208,MATCH(B379,'Trades'!$A$9:$A$208,0)))),"Introduzca una fecha y hora de apertura válidas",IF(C379&lt;INDEX('Trades'!$D$9:$D$208,MATCH(B379,'Trades'!$A$9:$A$208,0)),"El cierre precede a la apertura",IF(AND(E379&lt;&gt;"",OR(NOT(ISNUMBER(E379)),E379&lt;=0)),"Indique un precio positivo o deje la celda vacía",IF(AND(F379&lt;&gt;"",NOT(ISNUMBER(F379))),"El P&amp;L bruto debe ser numérico o estar vacío",IF(AND(ISNUMBER(F379),OR(ABS(F379)&gt;1000000000,ROUND(F379,2)&lt;&gt;F379)),"Importes: hasta 2 decimales; valor absoluto de entrada ≤ 1.000.000.000.",""))))))))))))))))</x:f>
      </x:c>
      <x:c r="I379" s="29" t="str">
        <x:f>IF(ISNUMBER(D379),ROUND(D379,8),"")</x:f>
      </x:c>
      <x:c r="J379" s="29" t="n">
        <x:f>IF(ISNUMBER(F379),1,0)</x:f>
        <x:v>0</x:v>
      </x:c>
      <x:c r="K379" s="29" t="n">
        <x:f>IF(COUNTA(A379:F379)=0,0,1)</x:f>
        <x:v>0</x:v>
      </x:c>
    </x:row>
    <x:row r="380" ht="36" customHeight="1">
      <x:c r="A380" s="34"/>
      <x:c r="B380" s="34"/>
      <x:c r="C380" s="35"/>
      <x:c r="D380" s="36"/>
      <x:c r="E380" s="36"/>
      <x:c r="F380" s="37"/>
      <x:c r="G380" s="38" t="n">
        <x:f>IF(K380=0,0,IF(H380="",1,-1))</x:f>
        <x:v>0</x:v>
      </x:c>
      <x:c r="H380" s="33" t="str">
        <x:f>IF(K380=0,"",IF(A380="","Introduzca el ID de salida",IF(IF(IFERROR(OR(CODE(UPPER(LEFT(A380,1)))&lt;65,CODE(UPPER(LEFT(A380,1)))&gt;90),TRUE),TRUE,OR(NOT(ISTEXT(A380)),LEN(A380)&gt;64,LEN(A380)&lt;&gt;LEN(SUBSTITUTE(A380,"*","")),LEN(A380)&lt;&gt;LEN(SUBSTITUTE(A380,"?","")),LEN(A380)&lt;&gt;LEN(SUBSTITUTE(A380,"~","")),LEN(A380)&lt;&gt;LEN(SUBSTITUTE(A380,"=","")),LEN(A380)&lt;&gt;LEN(SUBSTITUTE(A380,"&lt;","")),LEN(A380)&lt;&gt;LEN(SUBSTITUTE(A380,"&gt;","")))),"ID: texto que empiece por A–Z, hasta 64 caracteres; sin *, ?, ~, =, &lt; ni &gt;. Ejemplo: T-001.",IF(COUNTIFS('Exits'!$A$9:$A$608,A380)&lt;&gt;1,"ID de salida duplicado",IF(B380="","Introduzca el ID de la operación principal",IF(IF(IFERROR(OR(CODE(UPPER(LEFT(B380,1)))&lt;65,CODE(UPPER(LEFT(B380,1)))&gt;90),TRUE),TRUE,OR(NOT(ISTEXT(B380)),LEN(B380)&gt;64,LEN(B380)&lt;&gt;LEN(SUBSTITUTE(B380,"*","")),LEN(B380)&lt;&gt;LEN(SUBSTITUTE(B380,"?","")),LEN(B380)&lt;&gt;LEN(SUBSTITUTE(B380,"~","")),LEN(B380)&lt;&gt;LEN(SUBSTITUTE(B380,"=","")),LEN(B380)&lt;&gt;LEN(SUBSTITUTE(B380,"&lt;","")),LEN(B380)&lt;&gt;LEN(SUBSTITUTE(B380,"&gt;","")))),"ID: texto que empiece por A–Z, hasta 64 caracteres; sin *, ?, ~, =, &lt; ni &gt;. Ejemplo: T-001.",IF(COUNTIFS('Trades'!$A$9:$A$208,B380)&lt;&gt;1,"El ID debe corresponder a una sola fila de Trades",IF(NOT(ISNUMBER(C380)),"Introduzca una fecha y hora de cierre válidas",IF(OR(C380&lt;1,C380&gt;2958465),"Introduzca una fecha y hora de cierre válidas",IF(NOT(ISNUMBER(D380)),"Indique una cantidad cerrada positiva",IF(OR(D380&lt;=0,D380&gt;1000000,ROUND(D380,8)&lt;&gt;D380),"Indique una cantidad cerrada positiva",IF(NOT(ISNUMBER(INDEX('Trades'!$D$9:$D$208,MATCH(B380,'Trades'!$A$9:$A$208,0)))),"Introduzca una fecha y hora de apertura válidas",IF(C380&lt;INDEX('Trades'!$D$9:$D$208,MATCH(B380,'Trades'!$A$9:$A$208,0)),"El cierre precede a la apertura",IF(AND(E380&lt;&gt;"",OR(NOT(ISNUMBER(E380)),E380&lt;=0)),"Indique un precio positivo o deje la celda vacía",IF(AND(F380&lt;&gt;"",NOT(ISNUMBER(F380))),"El P&amp;L bruto debe ser numérico o estar vacío",IF(AND(ISNUMBER(F380),OR(ABS(F380)&gt;1000000000,ROUND(F380,2)&lt;&gt;F380)),"Importes: hasta 2 decimales; valor absoluto de entrada ≤ 1.000.000.000.",""))))))))))))))))</x:f>
      </x:c>
      <x:c r="I380" s="29" t="str">
        <x:f>IF(ISNUMBER(D380),ROUND(D380,8),"")</x:f>
      </x:c>
      <x:c r="J380" s="29" t="n">
        <x:f>IF(ISNUMBER(F380),1,0)</x:f>
        <x:v>0</x:v>
      </x:c>
      <x:c r="K380" s="29" t="n">
        <x:f>IF(COUNTA(A380:F380)=0,0,1)</x:f>
        <x:v>0</x:v>
      </x:c>
    </x:row>
    <x:row r="381" ht="36" customHeight="1">
      <x:c r="A381" s="34"/>
      <x:c r="B381" s="34"/>
      <x:c r="C381" s="35"/>
      <x:c r="D381" s="36"/>
      <x:c r="E381" s="36"/>
      <x:c r="F381" s="37"/>
      <x:c r="G381" s="38" t="n">
        <x:f>IF(K381=0,0,IF(H381="",1,-1))</x:f>
        <x:v>0</x:v>
      </x:c>
      <x:c r="H381" s="33" t="str">
        <x:f>IF(K381=0,"",IF(A381="","Introduzca el ID de salida",IF(IF(IFERROR(OR(CODE(UPPER(LEFT(A381,1)))&lt;65,CODE(UPPER(LEFT(A381,1)))&gt;90),TRUE),TRUE,OR(NOT(ISTEXT(A381)),LEN(A381)&gt;64,LEN(A381)&lt;&gt;LEN(SUBSTITUTE(A381,"*","")),LEN(A381)&lt;&gt;LEN(SUBSTITUTE(A381,"?","")),LEN(A381)&lt;&gt;LEN(SUBSTITUTE(A381,"~","")),LEN(A381)&lt;&gt;LEN(SUBSTITUTE(A381,"=","")),LEN(A381)&lt;&gt;LEN(SUBSTITUTE(A381,"&lt;","")),LEN(A381)&lt;&gt;LEN(SUBSTITUTE(A381,"&gt;","")))),"ID: texto que empiece por A–Z, hasta 64 caracteres; sin *, ?, ~, =, &lt; ni &gt;. Ejemplo: T-001.",IF(COUNTIFS('Exits'!$A$9:$A$608,A381)&lt;&gt;1,"ID de salida duplicado",IF(B381="","Introduzca el ID de la operación principal",IF(IF(IFERROR(OR(CODE(UPPER(LEFT(B381,1)))&lt;65,CODE(UPPER(LEFT(B381,1)))&gt;90),TRUE),TRUE,OR(NOT(ISTEXT(B381)),LEN(B381)&gt;64,LEN(B381)&lt;&gt;LEN(SUBSTITUTE(B381,"*","")),LEN(B381)&lt;&gt;LEN(SUBSTITUTE(B381,"?","")),LEN(B381)&lt;&gt;LEN(SUBSTITUTE(B381,"~","")),LEN(B381)&lt;&gt;LEN(SUBSTITUTE(B381,"=","")),LEN(B381)&lt;&gt;LEN(SUBSTITUTE(B381,"&lt;","")),LEN(B381)&lt;&gt;LEN(SUBSTITUTE(B381,"&gt;","")))),"ID: texto que empiece por A–Z, hasta 64 caracteres; sin *, ?, ~, =, &lt; ni &gt;. Ejemplo: T-001.",IF(COUNTIFS('Trades'!$A$9:$A$208,B381)&lt;&gt;1,"El ID debe corresponder a una sola fila de Trades",IF(NOT(ISNUMBER(C381)),"Introduzca una fecha y hora de cierre válidas",IF(OR(C381&lt;1,C381&gt;2958465),"Introduzca una fecha y hora de cierre válidas",IF(NOT(ISNUMBER(D381)),"Indique una cantidad cerrada positiva",IF(OR(D381&lt;=0,D381&gt;1000000,ROUND(D381,8)&lt;&gt;D381),"Indique una cantidad cerrada positiva",IF(NOT(ISNUMBER(INDEX('Trades'!$D$9:$D$208,MATCH(B381,'Trades'!$A$9:$A$208,0)))),"Introduzca una fecha y hora de apertura válidas",IF(C381&lt;INDEX('Trades'!$D$9:$D$208,MATCH(B381,'Trades'!$A$9:$A$208,0)),"El cierre precede a la apertura",IF(AND(E381&lt;&gt;"",OR(NOT(ISNUMBER(E381)),E381&lt;=0)),"Indique un precio positivo o deje la celda vacía",IF(AND(F381&lt;&gt;"",NOT(ISNUMBER(F381))),"El P&amp;L bruto debe ser numérico o estar vacío",IF(AND(ISNUMBER(F381),OR(ABS(F381)&gt;1000000000,ROUND(F381,2)&lt;&gt;F381)),"Importes: hasta 2 decimales; valor absoluto de entrada ≤ 1.000.000.000.",""))))))))))))))))</x:f>
      </x:c>
      <x:c r="I381" s="29" t="str">
        <x:f>IF(ISNUMBER(D381),ROUND(D381,8),"")</x:f>
      </x:c>
      <x:c r="J381" s="29" t="n">
        <x:f>IF(ISNUMBER(F381),1,0)</x:f>
        <x:v>0</x:v>
      </x:c>
      <x:c r="K381" s="29" t="n">
        <x:f>IF(COUNTA(A381:F381)=0,0,1)</x:f>
        <x:v>0</x:v>
      </x:c>
    </x:row>
    <x:row r="382" ht="36" customHeight="1">
      <x:c r="A382" s="34"/>
      <x:c r="B382" s="34"/>
      <x:c r="C382" s="35"/>
      <x:c r="D382" s="36"/>
      <x:c r="E382" s="36"/>
      <x:c r="F382" s="37"/>
      <x:c r="G382" s="38" t="n">
        <x:f>IF(K382=0,0,IF(H382="",1,-1))</x:f>
        <x:v>0</x:v>
      </x:c>
      <x:c r="H382" s="33" t="str">
        <x:f>IF(K382=0,"",IF(A382="","Introduzca el ID de salida",IF(IF(IFERROR(OR(CODE(UPPER(LEFT(A382,1)))&lt;65,CODE(UPPER(LEFT(A382,1)))&gt;90),TRUE),TRUE,OR(NOT(ISTEXT(A382)),LEN(A382)&gt;64,LEN(A382)&lt;&gt;LEN(SUBSTITUTE(A382,"*","")),LEN(A382)&lt;&gt;LEN(SUBSTITUTE(A382,"?","")),LEN(A382)&lt;&gt;LEN(SUBSTITUTE(A382,"~","")),LEN(A382)&lt;&gt;LEN(SUBSTITUTE(A382,"=","")),LEN(A382)&lt;&gt;LEN(SUBSTITUTE(A382,"&lt;","")),LEN(A382)&lt;&gt;LEN(SUBSTITUTE(A382,"&gt;","")))),"ID: texto que empiece por A–Z, hasta 64 caracteres; sin *, ?, ~, =, &lt; ni &gt;. Ejemplo: T-001.",IF(COUNTIFS('Exits'!$A$9:$A$608,A382)&lt;&gt;1,"ID de salida duplicado",IF(B382="","Introduzca el ID de la operación principal",IF(IF(IFERROR(OR(CODE(UPPER(LEFT(B382,1)))&lt;65,CODE(UPPER(LEFT(B382,1)))&gt;90),TRUE),TRUE,OR(NOT(ISTEXT(B382)),LEN(B382)&gt;64,LEN(B382)&lt;&gt;LEN(SUBSTITUTE(B382,"*","")),LEN(B382)&lt;&gt;LEN(SUBSTITUTE(B382,"?","")),LEN(B382)&lt;&gt;LEN(SUBSTITUTE(B382,"~","")),LEN(B382)&lt;&gt;LEN(SUBSTITUTE(B382,"=","")),LEN(B382)&lt;&gt;LEN(SUBSTITUTE(B382,"&lt;","")),LEN(B382)&lt;&gt;LEN(SUBSTITUTE(B382,"&gt;","")))),"ID: texto que empiece por A–Z, hasta 64 caracteres; sin *, ?, ~, =, &lt; ni &gt;. Ejemplo: T-001.",IF(COUNTIFS('Trades'!$A$9:$A$208,B382)&lt;&gt;1,"El ID debe corresponder a una sola fila de Trades",IF(NOT(ISNUMBER(C382)),"Introduzca una fecha y hora de cierre válidas",IF(OR(C382&lt;1,C382&gt;2958465),"Introduzca una fecha y hora de cierre válidas",IF(NOT(ISNUMBER(D382)),"Indique una cantidad cerrada positiva",IF(OR(D382&lt;=0,D382&gt;1000000,ROUND(D382,8)&lt;&gt;D382),"Indique una cantidad cerrada positiva",IF(NOT(ISNUMBER(INDEX('Trades'!$D$9:$D$208,MATCH(B382,'Trades'!$A$9:$A$208,0)))),"Introduzca una fecha y hora de apertura válidas",IF(C382&lt;INDEX('Trades'!$D$9:$D$208,MATCH(B382,'Trades'!$A$9:$A$208,0)),"El cierre precede a la apertura",IF(AND(E382&lt;&gt;"",OR(NOT(ISNUMBER(E382)),E382&lt;=0)),"Indique un precio positivo o deje la celda vacía",IF(AND(F382&lt;&gt;"",NOT(ISNUMBER(F382))),"El P&amp;L bruto debe ser numérico o estar vacío",IF(AND(ISNUMBER(F382),OR(ABS(F382)&gt;1000000000,ROUND(F382,2)&lt;&gt;F382)),"Importes: hasta 2 decimales; valor absoluto de entrada ≤ 1.000.000.000.",""))))))))))))))))</x:f>
      </x:c>
      <x:c r="I382" s="29" t="str">
        <x:f>IF(ISNUMBER(D382),ROUND(D382,8),"")</x:f>
      </x:c>
      <x:c r="J382" s="29" t="n">
        <x:f>IF(ISNUMBER(F382),1,0)</x:f>
        <x:v>0</x:v>
      </x:c>
      <x:c r="K382" s="29" t="n">
        <x:f>IF(COUNTA(A382:F382)=0,0,1)</x:f>
        <x:v>0</x:v>
      </x:c>
    </x:row>
    <x:row r="383" ht="36" customHeight="1">
      <x:c r="A383" s="34"/>
      <x:c r="B383" s="34"/>
      <x:c r="C383" s="35"/>
      <x:c r="D383" s="36"/>
      <x:c r="E383" s="36"/>
      <x:c r="F383" s="37"/>
      <x:c r="G383" s="38" t="n">
        <x:f>IF(K383=0,0,IF(H383="",1,-1))</x:f>
        <x:v>0</x:v>
      </x:c>
      <x:c r="H383" s="33" t="str">
        <x:f>IF(K383=0,"",IF(A383="","Introduzca el ID de salida",IF(IF(IFERROR(OR(CODE(UPPER(LEFT(A383,1)))&lt;65,CODE(UPPER(LEFT(A383,1)))&gt;90),TRUE),TRUE,OR(NOT(ISTEXT(A383)),LEN(A383)&gt;64,LEN(A383)&lt;&gt;LEN(SUBSTITUTE(A383,"*","")),LEN(A383)&lt;&gt;LEN(SUBSTITUTE(A383,"?","")),LEN(A383)&lt;&gt;LEN(SUBSTITUTE(A383,"~","")),LEN(A383)&lt;&gt;LEN(SUBSTITUTE(A383,"=","")),LEN(A383)&lt;&gt;LEN(SUBSTITUTE(A383,"&lt;","")),LEN(A383)&lt;&gt;LEN(SUBSTITUTE(A383,"&gt;","")))),"ID: texto que empiece por A–Z, hasta 64 caracteres; sin *, ?, ~, =, &lt; ni &gt;. Ejemplo: T-001.",IF(COUNTIFS('Exits'!$A$9:$A$608,A383)&lt;&gt;1,"ID de salida duplicado",IF(B383="","Introduzca el ID de la operación principal",IF(IF(IFERROR(OR(CODE(UPPER(LEFT(B383,1)))&lt;65,CODE(UPPER(LEFT(B383,1)))&gt;90),TRUE),TRUE,OR(NOT(ISTEXT(B383)),LEN(B383)&gt;64,LEN(B383)&lt;&gt;LEN(SUBSTITUTE(B383,"*","")),LEN(B383)&lt;&gt;LEN(SUBSTITUTE(B383,"?","")),LEN(B383)&lt;&gt;LEN(SUBSTITUTE(B383,"~","")),LEN(B383)&lt;&gt;LEN(SUBSTITUTE(B383,"=","")),LEN(B383)&lt;&gt;LEN(SUBSTITUTE(B383,"&lt;","")),LEN(B383)&lt;&gt;LEN(SUBSTITUTE(B383,"&gt;","")))),"ID: texto que empiece por A–Z, hasta 64 caracteres; sin *, ?, ~, =, &lt; ni &gt;. Ejemplo: T-001.",IF(COUNTIFS('Trades'!$A$9:$A$208,B383)&lt;&gt;1,"El ID debe corresponder a una sola fila de Trades",IF(NOT(ISNUMBER(C383)),"Introduzca una fecha y hora de cierre válidas",IF(OR(C383&lt;1,C383&gt;2958465),"Introduzca una fecha y hora de cierre válidas",IF(NOT(ISNUMBER(D383)),"Indique una cantidad cerrada positiva",IF(OR(D383&lt;=0,D383&gt;1000000,ROUND(D383,8)&lt;&gt;D383),"Indique una cantidad cerrada positiva",IF(NOT(ISNUMBER(INDEX('Trades'!$D$9:$D$208,MATCH(B383,'Trades'!$A$9:$A$208,0)))),"Introduzca una fecha y hora de apertura válidas",IF(C383&lt;INDEX('Trades'!$D$9:$D$208,MATCH(B383,'Trades'!$A$9:$A$208,0)),"El cierre precede a la apertura",IF(AND(E383&lt;&gt;"",OR(NOT(ISNUMBER(E383)),E383&lt;=0)),"Indique un precio positivo o deje la celda vacía",IF(AND(F383&lt;&gt;"",NOT(ISNUMBER(F383))),"El P&amp;L bruto debe ser numérico o estar vacío",IF(AND(ISNUMBER(F383),OR(ABS(F383)&gt;1000000000,ROUND(F383,2)&lt;&gt;F383)),"Importes: hasta 2 decimales; valor absoluto de entrada ≤ 1.000.000.000.",""))))))))))))))))</x:f>
      </x:c>
      <x:c r="I383" s="29" t="str">
        <x:f>IF(ISNUMBER(D383),ROUND(D383,8),"")</x:f>
      </x:c>
      <x:c r="J383" s="29" t="n">
        <x:f>IF(ISNUMBER(F383),1,0)</x:f>
        <x:v>0</x:v>
      </x:c>
      <x:c r="K383" s="29" t="n">
        <x:f>IF(COUNTA(A383:F383)=0,0,1)</x:f>
        <x:v>0</x:v>
      </x:c>
    </x:row>
    <x:row r="384" ht="36" customHeight="1">
      <x:c r="A384" s="34"/>
      <x:c r="B384" s="34"/>
      <x:c r="C384" s="35"/>
      <x:c r="D384" s="36"/>
      <x:c r="E384" s="36"/>
      <x:c r="F384" s="37"/>
      <x:c r="G384" s="38" t="n">
        <x:f>IF(K384=0,0,IF(H384="",1,-1))</x:f>
        <x:v>0</x:v>
      </x:c>
      <x:c r="H384" s="33" t="str">
        <x:f>IF(K384=0,"",IF(A384="","Introduzca el ID de salida",IF(IF(IFERROR(OR(CODE(UPPER(LEFT(A384,1)))&lt;65,CODE(UPPER(LEFT(A384,1)))&gt;90),TRUE),TRUE,OR(NOT(ISTEXT(A384)),LEN(A384)&gt;64,LEN(A384)&lt;&gt;LEN(SUBSTITUTE(A384,"*","")),LEN(A384)&lt;&gt;LEN(SUBSTITUTE(A384,"?","")),LEN(A384)&lt;&gt;LEN(SUBSTITUTE(A384,"~","")),LEN(A384)&lt;&gt;LEN(SUBSTITUTE(A384,"=","")),LEN(A384)&lt;&gt;LEN(SUBSTITUTE(A384,"&lt;","")),LEN(A384)&lt;&gt;LEN(SUBSTITUTE(A384,"&gt;","")))),"ID: texto que empiece por A–Z, hasta 64 caracteres; sin *, ?, ~, =, &lt; ni &gt;. Ejemplo: T-001.",IF(COUNTIFS('Exits'!$A$9:$A$608,A384)&lt;&gt;1,"ID de salida duplicado",IF(B384="","Introduzca el ID de la operación principal",IF(IF(IFERROR(OR(CODE(UPPER(LEFT(B384,1)))&lt;65,CODE(UPPER(LEFT(B384,1)))&gt;90),TRUE),TRUE,OR(NOT(ISTEXT(B384)),LEN(B384)&gt;64,LEN(B384)&lt;&gt;LEN(SUBSTITUTE(B384,"*","")),LEN(B384)&lt;&gt;LEN(SUBSTITUTE(B384,"?","")),LEN(B384)&lt;&gt;LEN(SUBSTITUTE(B384,"~","")),LEN(B384)&lt;&gt;LEN(SUBSTITUTE(B384,"=","")),LEN(B384)&lt;&gt;LEN(SUBSTITUTE(B384,"&lt;","")),LEN(B384)&lt;&gt;LEN(SUBSTITUTE(B384,"&gt;","")))),"ID: texto que empiece por A–Z, hasta 64 caracteres; sin *, ?, ~, =, &lt; ni &gt;. Ejemplo: T-001.",IF(COUNTIFS('Trades'!$A$9:$A$208,B384)&lt;&gt;1,"El ID debe corresponder a una sola fila de Trades",IF(NOT(ISNUMBER(C384)),"Introduzca una fecha y hora de cierre válidas",IF(OR(C384&lt;1,C384&gt;2958465),"Introduzca una fecha y hora de cierre válidas",IF(NOT(ISNUMBER(D384)),"Indique una cantidad cerrada positiva",IF(OR(D384&lt;=0,D384&gt;1000000,ROUND(D384,8)&lt;&gt;D384),"Indique una cantidad cerrada positiva",IF(NOT(ISNUMBER(INDEX('Trades'!$D$9:$D$208,MATCH(B384,'Trades'!$A$9:$A$208,0)))),"Introduzca una fecha y hora de apertura válidas",IF(C384&lt;INDEX('Trades'!$D$9:$D$208,MATCH(B384,'Trades'!$A$9:$A$208,0)),"El cierre precede a la apertura",IF(AND(E384&lt;&gt;"",OR(NOT(ISNUMBER(E384)),E384&lt;=0)),"Indique un precio positivo o deje la celda vacía",IF(AND(F384&lt;&gt;"",NOT(ISNUMBER(F384))),"El P&amp;L bruto debe ser numérico o estar vacío",IF(AND(ISNUMBER(F384),OR(ABS(F384)&gt;1000000000,ROUND(F384,2)&lt;&gt;F384)),"Importes: hasta 2 decimales; valor absoluto de entrada ≤ 1.000.000.000.",""))))))))))))))))</x:f>
      </x:c>
      <x:c r="I384" s="29" t="str">
        <x:f>IF(ISNUMBER(D384),ROUND(D384,8),"")</x:f>
      </x:c>
      <x:c r="J384" s="29" t="n">
        <x:f>IF(ISNUMBER(F384),1,0)</x:f>
        <x:v>0</x:v>
      </x:c>
      <x:c r="K384" s="29" t="n">
        <x:f>IF(COUNTA(A384:F384)=0,0,1)</x:f>
        <x:v>0</x:v>
      </x:c>
    </x:row>
    <x:row r="385" ht="36" customHeight="1">
      <x:c r="A385" s="34"/>
      <x:c r="B385" s="34"/>
      <x:c r="C385" s="35"/>
      <x:c r="D385" s="36"/>
      <x:c r="E385" s="36"/>
      <x:c r="F385" s="37"/>
      <x:c r="G385" s="38" t="n">
        <x:f>IF(K385=0,0,IF(H385="",1,-1))</x:f>
        <x:v>0</x:v>
      </x:c>
      <x:c r="H385" s="33" t="str">
        <x:f>IF(K385=0,"",IF(A385="","Introduzca el ID de salida",IF(IF(IFERROR(OR(CODE(UPPER(LEFT(A385,1)))&lt;65,CODE(UPPER(LEFT(A385,1)))&gt;90),TRUE),TRUE,OR(NOT(ISTEXT(A385)),LEN(A385)&gt;64,LEN(A385)&lt;&gt;LEN(SUBSTITUTE(A385,"*","")),LEN(A385)&lt;&gt;LEN(SUBSTITUTE(A385,"?","")),LEN(A385)&lt;&gt;LEN(SUBSTITUTE(A385,"~","")),LEN(A385)&lt;&gt;LEN(SUBSTITUTE(A385,"=","")),LEN(A385)&lt;&gt;LEN(SUBSTITUTE(A385,"&lt;","")),LEN(A385)&lt;&gt;LEN(SUBSTITUTE(A385,"&gt;","")))),"ID: texto que empiece por A–Z, hasta 64 caracteres; sin *, ?, ~, =, &lt; ni &gt;. Ejemplo: T-001.",IF(COUNTIFS('Exits'!$A$9:$A$608,A385)&lt;&gt;1,"ID de salida duplicado",IF(B385="","Introduzca el ID de la operación principal",IF(IF(IFERROR(OR(CODE(UPPER(LEFT(B385,1)))&lt;65,CODE(UPPER(LEFT(B385,1)))&gt;90),TRUE),TRUE,OR(NOT(ISTEXT(B385)),LEN(B385)&gt;64,LEN(B385)&lt;&gt;LEN(SUBSTITUTE(B385,"*","")),LEN(B385)&lt;&gt;LEN(SUBSTITUTE(B385,"?","")),LEN(B385)&lt;&gt;LEN(SUBSTITUTE(B385,"~","")),LEN(B385)&lt;&gt;LEN(SUBSTITUTE(B385,"=","")),LEN(B385)&lt;&gt;LEN(SUBSTITUTE(B385,"&lt;","")),LEN(B385)&lt;&gt;LEN(SUBSTITUTE(B385,"&gt;","")))),"ID: texto que empiece por A–Z, hasta 64 caracteres; sin *, ?, ~, =, &lt; ni &gt;. Ejemplo: T-001.",IF(COUNTIFS('Trades'!$A$9:$A$208,B385)&lt;&gt;1,"El ID debe corresponder a una sola fila de Trades",IF(NOT(ISNUMBER(C385)),"Introduzca una fecha y hora de cierre válidas",IF(OR(C385&lt;1,C385&gt;2958465),"Introduzca una fecha y hora de cierre válidas",IF(NOT(ISNUMBER(D385)),"Indique una cantidad cerrada positiva",IF(OR(D385&lt;=0,D385&gt;1000000,ROUND(D385,8)&lt;&gt;D385),"Indique una cantidad cerrada positiva",IF(NOT(ISNUMBER(INDEX('Trades'!$D$9:$D$208,MATCH(B385,'Trades'!$A$9:$A$208,0)))),"Introduzca una fecha y hora de apertura válidas",IF(C385&lt;INDEX('Trades'!$D$9:$D$208,MATCH(B385,'Trades'!$A$9:$A$208,0)),"El cierre precede a la apertura",IF(AND(E385&lt;&gt;"",OR(NOT(ISNUMBER(E385)),E385&lt;=0)),"Indique un precio positivo o deje la celda vacía",IF(AND(F385&lt;&gt;"",NOT(ISNUMBER(F385))),"El P&amp;L bruto debe ser numérico o estar vacío",IF(AND(ISNUMBER(F385),OR(ABS(F385)&gt;1000000000,ROUND(F385,2)&lt;&gt;F385)),"Importes: hasta 2 decimales; valor absoluto de entrada ≤ 1.000.000.000.",""))))))))))))))))</x:f>
      </x:c>
      <x:c r="I385" s="29" t="str">
        <x:f>IF(ISNUMBER(D385),ROUND(D385,8),"")</x:f>
      </x:c>
      <x:c r="J385" s="29" t="n">
        <x:f>IF(ISNUMBER(F385),1,0)</x:f>
        <x:v>0</x:v>
      </x:c>
      <x:c r="K385" s="29" t="n">
        <x:f>IF(COUNTA(A385:F385)=0,0,1)</x:f>
        <x:v>0</x:v>
      </x:c>
    </x:row>
    <x:row r="386" ht="36" customHeight="1">
      <x:c r="A386" s="34"/>
      <x:c r="B386" s="34"/>
      <x:c r="C386" s="35"/>
      <x:c r="D386" s="36"/>
      <x:c r="E386" s="36"/>
      <x:c r="F386" s="37"/>
      <x:c r="G386" s="38" t="n">
        <x:f>IF(K386=0,0,IF(H386="",1,-1))</x:f>
        <x:v>0</x:v>
      </x:c>
      <x:c r="H386" s="33" t="str">
        <x:f>IF(K386=0,"",IF(A386="","Introduzca el ID de salida",IF(IF(IFERROR(OR(CODE(UPPER(LEFT(A386,1)))&lt;65,CODE(UPPER(LEFT(A386,1)))&gt;90),TRUE),TRUE,OR(NOT(ISTEXT(A386)),LEN(A386)&gt;64,LEN(A386)&lt;&gt;LEN(SUBSTITUTE(A386,"*","")),LEN(A386)&lt;&gt;LEN(SUBSTITUTE(A386,"?","")),LEN(A386)&lt;&gt;LEN(SUBSTITUTE(A386,"~","")),LEN(A386)&lt;&gt;LEN(SUBSTITUTE(A386,"=","")),LEN(A386)&lt;&gt;LEN(SUBSTITUTE(A386,"&lt;","")),LEN(A386)&lt;&gt;LEN(SUBSTITUTE(A386,"&gt;","")))),"ID: texto que empiece por A–Z, hasta 64 caracteres; sin *, ?, ~, =, &lt; ni &gt;. Ejemplo: T-001.",IF(COUNTIFS('Exits'!$A$9:$A$608,A386)&lt;&gt;1,"ID de salida duplicado",IF(B386="","Introduzca el ID de la operación principal",IF(IF(IFERROR(OR(CODE(UPPER(LEFT(B386,1)))&lt;65,CODE(UPPER(LEFT(B386,1)))&gt;90),TRUE),TRUE,OR(NOT(ISTEXT(B386)),LEN(B386)&gt;64,LEN(B386)&lt;&gt;LEN(SUBSTITUTE(B386,"*","")),LEN(B386)&lt;&gt;LEN(SUBSTITUTE(B386,"?","")),LEN(B386)&lt;&gt;LEN(SUBSTITUTE(B386,"~","")),LEN(B386)&lt;&gt;LEN(SUBSTITUTE(B386,"=","")),LEN(B386)&lt;&gt;LEN(SUBSTITUTE(B386,"&lt;","")),LEN(B386)&lt;&gt;LEN(SUBSTITUTE(B386,"&gt;","")))),"ID: texto que empiece por A–Z, hasta 64 caracteres; sin *, ?, ~, =, &lt; ni &gt;. Ejemplo: T-001.",IF(COUNTIFS('Trades'!$A$9:$A$208,B386)&lt;&gt;1,"El ID debe corresponder a una sola fila de Trades",IF(NOT(ISNUMBER(C386)),"Introduzca una fecha y hora de cierre válidas",IF(OR(C386&lt;1,C386&gt;2958465),"Introduzca una fecha y hora de cierre válidas",IF(NOT(ISNUMBER(D386)),"Indique una cantidad cerrada positiva",IF(OR(D386&lt;=0,D386&gt;1000000,ROUND(D386,8)&lt;&gt;D386),"Indique una cantidad cerrada positiva",IF(NOT(ISNUMBER(INDEX('Trades'!$D$9:$D$208,MATCH(B386,'Trades'!$A$9:$A$208,0)))),"Introduzca una fecha y hora de apertura válidas",IF(C386&lt;INDEX('Trades'!$D$9:$D$208,MATCH(B386,'Trades'!$A$9:$A$208,0)),"El cierre precede a la apertura",IF(AND(E386&lt;&gt;"",OR(NOT(ISNUMBER(E386)),E386&lt;=0)),"Indique un precio positivo o deje la celda vacía",IF(AND(F386&lt;&gt;"",NOT(ISNUMBER(F386))),"El P&amp;L bruto debe ser numérico o estar vacío",IF(AND(ISNUMBER(F386),OR(ABS(F386)&gt;1000000000,ROUND(F386,2)&lt;&gt;F386)),"Importes: hasta 2 decimales; valor absoluto de entrada ≤ 1.000.000.000.",""))))))))))))))))</x:f>
      </x:c>
      <x:c r="I386" s="29" t="str">
        <x:f>IF(ISNUMBER(D386),ROUND(D386,8),"")</x:f>
      </x:c>
      <x:c r="J386" s="29" t="n">
        <x:f>IF(ISNUMBER(F386),1,0)</x:f>
        <x:v>0</x:v>
      </x:c>
      <x:c r="K386" s="29" t="n">
        <x:f>IF(COUNTA(A386:F386)=0,0,1)</x:f>
        <x:v>0</x:v>
      </x:c>
    </x:row>
    <x:row r="387" ht="36" customHeight="1">
      <x:c r="A387" s="34"/>
      <x:c r="B387" s="34"/>
      <x:c r="C387" s="35"/>
      <x:c r="D387" s="36"/>
      <x:c r="E387" s="36"/>
      <x:c r="F387" s="37"/>
      <x:c r="G387" s="38" t="n">
        <x:f>IF(K387=0,0,IF(H387="",1,-1))</x:f>
        <x:v>0</x:v>
      </x:c>
      <x:c r="H387" s="33" t="str">
        <x:f>IF(K387=0,"",IF(A387="","Introduzca el ID de salida",IF(IF(IFERROR(OR(CODE(UPPER(LEFT(A387,1)))&lt;65,CODE(UPPER(LEFT(A387,1)))&gt;90),TRUE),TRUE,OR(NOT(ISTEXT(A387)),LEN(A387)&gt;64,LEN(A387)&lt;&gt;LEN(SUBSTITUTE(A387,"*","")),LEN(A387)&lt;&gt;LEN(SUBSTITUTE(A387,"?","")),LEN(A387)&lt;&gt;LEN(SUBSTITUTE(A387,"~","")),LEN(A387)&lt;&gt;LEN(SUBSTITUTE(A387,"=","")),LEN(A387)&lt;&gt;LEN(SUBSTITUTE(A387,"&lt;","")),LEN(A387)&lt;&gt;LEN(SUBSTITUTE(A387,"&gt;","")))),"ID: texto que empiece por A–Z, hasta 64 caracteres; sin *, ?, ~, =, &lt; ni &gt;. Ejemplo: T-001.",IF(COUNTIFS('Exits'!$A$9:$A$608,A387)&lt;&gt;1,"ID de salida duplicado",IF(B387="","Introduzca el ID de la operación principal",IF(IF(IFERROR(OR(CODE(UPPER(LEFT(B387,1)))&lt;65,CODE(UPPER(LEFT(B387,1)))&gt;90),TRUE),TRUE,OR(NOT(ISTEXT(B387)),LEN(B387)&gt;64,LEN(B387)&lt;&gt;LEN(SUBSTITUTE(B387,"*","")),LEN(B387)&lt;&gt;LEN(SUBSTITUTE(B387,"?","")),LEN(B387)&lt;&gt;LEN(SUBSTITUTE(B387,"~","")),LEN(B387)&lt;&gt;LEN(SUBSTITUTE(B387,"=","")),LEN(B387)&lt;&gt;LEN(SUBSTITUTE(B387,"&lt;","")),LEN(B387)&lt;&gt;LEN(SUBSTITUTE(B387,"&gt;","")))),"ID: texto que empiece por A–Z, hasta 64 caracteres; sin *, ?, ~, =, &lt; ni &gt;. Ejemplo: T-001.",IF(COUNTIFS('Trades'!$A$9:$A$208,B387)&lt;&gt;1,"El ID debe corresponder a una sola fila de Trades",IF(NOT(ISNUMBER(C387)),"Introduzca una fecha y hora de cierre válidas",IF(OR(C387&lt;1,C387&gt;2958465),"Introduzca una fecha y hora de cierre válidas",IF(NOT(ISNUMBER(D387)),"Indique una cantidad cerrada positiva",IF(OR(D387&lt;=0,D387&gt;1000000,ROUND(D387,8)&lt;&gt;D387),"Indique una cantidad cerrada positiva",IF(NOT(ISNUMBER(INDEX('Trades'!$D$9:$D$208,MATCH(B387,'Trades'!$A$9:$A$208,0)))),"Introduzca una fecha y hora de apertura válidas",IF(C387&lt;INDEX('Trades'!$D$9:$D$208,MATCH(B387,'Trades'!$A$9:$A$208,0)),"El cierre precede a la apertura",IF(AND(E387&lt;&gt;"",OR(NOT(ISNUMBER(E387)),E387&lt;=0)),"Indique un precio positivo o deje la celda vacía",IF(AND(F387&lt;&gt;"",NOT(ISNUMBER(F387))),"El P&amp;L bruto debe ser numérico o estar vacío",IF(AND(ISNUMBER(F387),OR(ABS(F387)&gt;1000000000,ROUND(F387,2)&lt;&gt;F387)),"Importes: hasta 2 decimales; valor absoluto de entrada ≤ 1.000.000.000.",""))))))))))))))))</x:f>
      </x:c>
      <x:c r="I387" s="29" t="str">
        <x:f>IF(ISNUMBER(D387),ROUND(D387,8),"")</x:f>
      </x:c>
      <x:c r="J387" s="29" t="n">
        <x:f>IF(ISNUMBER(F387),1,0)</x:f>
        <x:v>0</x:v>
      </x:c>
      <x:c r="K387" s="29" t="n">
        <x:f>IF(COUNTA(A387:F387)=0,0,1)</x:f>
        <x:v>0</x:v>
      </x:c>
    </x:row>
    <x:row r="388" ht="36" customHeight="1">
      <x:c r="A388" s="34"/>
      <x:c r="B388" s="34"/>
      <x:c r="C388" s="35"/>
      <x:c r="D388" s="36"/>
      <x:c r="E388" s="36"/>
      <x:c r="F388" s="37"/>
      <x:c r="G388" s="38" t="n">
        <x:f>IF(K388=0,0,IF(H388="",1,-1))</x:f>
        <x:v>0</x:v>
      </x:c>
      <x:c r="H388" s="33" t="str">
        <x:f>IF(K388=0,"",IF(A388="","Introduzca el ID de salida",IF(IF(IFERROR(OR(CODE(UPPER(LEFT(A388,1)))&lt;65,CODE(UPPER(LEFT(A388,1)))&gt;90),TRUE),TRUE,OR(NOT(ISTEXT(A388)),LEN(A388)&gt;64,LEN(A388)&lt;&gt;LEN(SUBSTITUTE(A388,"*","")),LEN(A388)&lt;&gt;LEN(SUBSTITUTE(A388,"?","")),LEN(A388)&lt;&gt;LEN(SUBSTITUTE(A388,"~","")),LEN(A388)&lt;&gt;LEN(SUBSTITUTE(A388,"=","")),LEN(A388)&lt;&gt;LEN(SUBSTITUTE(A388,"&lt;","")),LEN(A388)&lt;&gt;LEN(SUBSTITUTE(A388,"&gt;","")))),"ID: texto que empiece por A–Z, hasta 64 caracteres; sin *, ?, ~, =, &lt; ni &gt;. Ejemplo: T-001.",IF(COUNTIFS('Exits'!$A$9:$A$608,A388)&lt;&gt;1,"ID de salida duplicado",IF(B388="","Introduzca el ID de la operación principal",IF(IF(IFERROR(OR(CODE(UPPER(LEFT(B388,1)))&lt;65,CODE(UPPER(LEFT(B388,1)))&gt;90),TRUE),TRUE,OR(NOT(ISTEXT(B388)),LEN(B388)&gt;64,LEN(B388)&lt;&gt;LEN(SUBSTITUTE(B388,"*","")),LEN(B388)&lt;&gt;LEN(SUBSTITUTE(B388,"?","")),LEN(B388)&lt;&gt;LEN(SUBSTITUTE(B388,"~","")),LEN(B388)&lt;&gt;LEN(SUBSTITUTE(B388,"=","")),LEN(B388)&lt;&gt;LEN(SUBSTITUTE(B388,"&lt;","")),LEN(B388)&lt;&gt;LEN(SUBSTITUTE(B388,"&gt;","")))),"ID: texto que empiece por A–Z, hasta 64 caracteres; sin *, ?, ~, =, &lt; ni &gt;. Ejemplo: T-001.",IF(COUNTIFS('Trades'!$A$9:$A$208,B388)&lt;&gt;1,"El ID debe corresponder a una sola fila de Trades",IF(NOT(ISNUMBER(C388)),"Introduzca una fecha y hora de cierre válidas",IF(OR(C388&lt;1,C388&gt;2958465),"Introduzca una fecha y hora de cierre válidas",IF(NOT(ISNUMBER(D388)),"Indique una cantidad cerrada positiva",IF(OR(D388&lt;=0,D388&gt;1000000,ROUND(D388,8)&lt;&gt;D388),"Indique una cantidad cerrada positiva",IF(NOT(ISNUMBER(INDEX('Trades'!$D$9:$D$208,MATCH(B388,'Trades'!$A$9:$A$208,0)))),"Introduzca una fecha y hora de apertura válidas",IF(C388&lt;INDEX('Trades'!$D$9:$D$208,MATCH(B388,'Trades'!$A$9:$A$208,0)),"El cierre precede a la apertura",IF(AND(E388&lt;&gt;"",OR(NOT(ISNUMBER(E388)),E388&lt;=0)),"Indique un precio positivo o deje la celda vacía",IF(AND(F388&lt;&gt;"",NOT(ISNUMBER(F388))),"El P&amp;L bruto debe ser numérico o estar vacío",IF(AND(ISNUMBER(F388),OR(ABS(F388)&gt;1000000000,ROUND(F388,2)&lt;&gt;F388)),"Importes: hasta 2 decimales; valor absoluto de entrada ≤ 1.000.000.000.",""))))))))))))))))</x:f>
      </x:c>
      <x:c r="I388" s="29" t="str">
        <x:f>IF(ISNUMBER(D388),ROUND(D388,8),"")</x:f>
      </x:c>
      <x:c r="J388" s="29" t="n">
        <x:f>IF(ISNUMBER(F388),1,0)</x:f>
        <x:v>0</x:v>
      </x:c>
      <x:c r="K388" s="29" t="n">
        <x:f>IF(COUNTA(A388:F388)=0,0,1)</x:f>
        <x:v>0</x:v>
      </x:c>
    </x:row>
    <x:row r="389" ht="36" customHeight="1">
      <x:c r="A389" s="34"/>
      <x:c r="B389" s="34"/>
      <x:c r="C389" s="35"/>
      <x:c r="D389" s="36"/>
      <x:c r="E389" s="36"/>
      <x:c r="F389" s="37"/>
      <x:c r="G389" s="38" t="n">
        <x:f>IF(K389=0,0,IF(H389="",1,-1))</x:f>
        <x:v>0</x:v>
      </x:c>
      <x:c r="H389" s="33" t="str">
        <x:f>IF(K389=0,"",IF(A389="","Introduzca el ID de salida",IF(IF(IFERROR(OR(CODE(UPPER(LEFT(A389,1)))&lt;65,CODE(UPPER(LEFT(A389,1)))&gt;90),TRUE),TRUE,OR(NOT(ISTEXT(A389)),LEN(A389)&gt;64,LEN(A389)&lt;&gt;LEN(SUBSTITUTE(A389,"*","")),LEN(A389)&lt;&gt;LEN(SUBSTITUTE(A389,"?","")),LEN(A389)&lt;&gt;LEN(SUBSTITUTE(A389,"~","")),LEN(A389)&lt;&gt;LEN(SUBSTITUTE(A389,"=","")),LEN(A389)&lt;&gt;LEN(SUBSTITUTE(A389,"&lt;","")),LEN(A389)&lt;&gt;LEN(SUBSTITUTE(A389,"&gt;","")))),"ID: texto que empiece por A–Z, hasta 64 caracteres; sin *, ?, ~, =, &lt; ni &gt;. Ejemplo: T-001.",IF(COUNTIFS('Exits'!$A$9:$A$608,A389)&lt;&gt;1,"ID de salida duplicado",IF(B389="","Introduzca el ID de la operación principal",IF(IF(IFERROR(OR(CODE(UPPER(LEFT(B389,1)))&lt;65,CODE(UPPER(LEFT(B389,1)))&gt;90),TRUE),TRUE,OR(NOT(ISTEXT(B389)),LEN(B389)&gt;64,LEN(B389)&lt;&gt;LEN(SUBSTITUTE(B389,"*","")),LEN(B389)&lt;&gt;LEN(SUBSTITUTE(B389,"?","")),LEN(B389)&lt;&gt;LEN(SUBSTITUTE(B389,"~","")),LEN(B389)&lt;&gt;LEN(SUBSTITUTE(B389,"=","")),LEN(B389)&lt;&gt;LEN(SUBSTITUTE(B389,"&lt;","")),LEN(B389)&lt;&gt;LEN(SUBSTITUTE(B389,"&gt;","")))),"ID: texto que empiece por A–Z, hasta 64 caracteres; sin *, ?, ~, =, &lt; ni &gt;. Ejemplo: T-001.",IF(COUNTIFS('Trades'!$A$9:$A$208,B389)&lt;&gt;1,"El ID debe corresponder a una sola fila de Trades",IF(NOT(ISNUMBER(C389)),"Introduzca una fecha y hora de cierre válidas",IF(OR(C389&lt;1,C389&gt;2958465),"Introduzca una fecha y hora de cierre válidas",IF(NOT(ISNUMBER(D389)),"Indique una cantidad cerrada positiva",IF(OR(D389&lt;=0,D389&gt;1000000,ROUND(D389,8)&lt;&gt;D389),"Indique una cantidad cerrada positiva",IF(NOT(ISNUMBER(INDEX('Trades'!$D$9:$D$208,MATCH(B389,'Trades'!$A$9:$A$208,0)))),"Introduzca una fecha y hora de apertura válidas",IF(C389&lt;INDEX('Trades'!$D$9:$D$208,MATCH(B389,'Trades'!$A$9:$A$208,0)),"El cierre precede a la apertura",IF(AND(E389&lt;&gt;"",OR(NOT(ISNUMBER(E389)),E389&lt;=0)),"Indique un precio positivo o deje la celda vacía",IF(AND(F389&lt;&gt;"",NOT(ISNUMBER(F389))),"El P&amp;L bruto debe ser numérico o estar vacío",IF(AND(ISNUMBER(F389),OR(ABS(F389)&gt;1000000000,ROUND(F389,2)&lt;&gt;F389)),"Importes: hasta 2 decimales; valor absoluto de entrada ≤ 1.000.000.000.",""))))))))))))))))</x:f>
      </x:c>
      <x:c r="I389" s="29" t="str">
        <x:f>IF(ISNUMBER(D389),ROUND(D389,8),"")</x:f>
      </x:c>
      <x:c r="J389" s="29" t="n">
        <x:f>IF(ISNUMBER(F389),1,0)</x:f>
        <x:v>0</x:v>
      </x:c>
      <x:c r="K389" s="29" t="n">
        <x:f>IF(COUNTA(A389:F389)=0,0,1)</x:f>
        <x:v>0</x:v>
      </x:c>
    </x:row>
    <x:row r="390" ht="36" customHeight="1">
      <x:c r="A390" s="34"/>
      <x:c r="B390" s="34"/>
      <x:c r="C390" s="35"/>
      <x:c r="D390" s="36"/>
      <x:c r="E390" s="36"/>
      <x:c r="F390" s="37"/>
      <x:c r="G390" s="38" t="n">
        <x:f>IF(K390=0,0,IF(H390="",1,-1))</x:f>
        <x:v>0</x:v>
      </x:c>
      <x:c r="H390" s="33" t="str">
        <x:f>IF(K390=0,"",IF(A390="","Introduzca el ID de salida",IF(IF(IFERROR(OR(CODE(UPPER(LEFT(A390,1)))&lt;65,CODE(UPPER(LEFT(A390,1)))&gt;90),TRUE),TRUE,OR(NOT(ISTEXT(A390)),LEN(A390)&gt;64,LEN(A390)&lt;&gt;LEN(SUBSTITUTE(A390,"*","")),LEN(A390)&lt;&gt;LEN(SUBSTITUTE(A390,"?","")),LEN(A390)&lt;&gt;LEN(SUBSTITUTE(A390,"~","")),LEN(A390)&lt;&gt;LEN(SUBSTITUTE(A390,"=","")),LEN(A390)&lt;&gt;LEN(SUBSTITUTE(A390,"&lt;","")),LEN(A390)&lt;&gt;LEN(SUBSTITUTE(A390,"&gt;","")))),"ID: texto que empiece por A–Z, hasta 64 caracteres; sin *, ?, ~, =, &lt; ni &gt;. Ejemplo: T-001.",IF(COUNTIFS('Exits'!$A$9:$A$608,A390)&lt;&gt;1,"ID de salida duplicado",IF(B390="","Introduzca el ID de la operación principal",IF(IF(IFERROR(OR(CODE(UPPER(LEFT(B390,1)))&lt;65,CODE(UPPER(LEFT(B390,1)))&gt;90),TRUE),TRUE,OR(NOT(ISTEXT(B390)),LEN(B390)&gt;64,LEN(B390)&lt;&gt;LEN(SUBSTITUTE(B390,"*","")),LEN(B390)&lt;&gt;LEN(SUBSTITUTE(B390,"?","")),LEN(B390)&lt;&gt;LEN(SUBSTITUTE(B390,"~","")),LEN(B390)&lt;&gt;LEN(SUBSTITUTE(B390,"=","")),LEN(B390)&lt;&gt;LEN(SUBSTITUTE(B390,"&lt;","")),LEN(B390)&lt;&gt;LEN(SUBSTITUTE(B390,"&gt;","")))),"ID: texto que empiece por A–Z, hasta 64 caracteres; sin *, ?, ~, =, &lt; ni &gt;. Ejemplo: T-001.",IF(COUNTIFS('Trades'!$A$9:$A$208,B390)&lt;&gt;1,"El ID debe corresponder a una sola fila de Trades",IF(NOT(ISNUMBER(C390)),"Introduzca una fecha y hora de cierre válidas",IF(OR(C390&lt;1,C390&gt;2958465),"Introduzca una fecha y hora de cierre válidas",IF(NOT(ISNUMBER(D390)),"Indique una cantidad cerrada positiva",IF(OR(D390&lt;=0,D390&gt;1000000,ROUND(D390,8)&lt;&gt;D390),"Indique una cantidad cerrada positiva",IF(NOT(ISNUMBER(INDEX('Trades'!$D$9:$D$208,MATCH(B390,'Trades'!$A$9:$A$208,0)))),"Introduzca una fecha y hora de apertura válidas",IF(C390&lt;INDEX('Trades'!$D$9:$D$208,MATCH(B390,'Trades'!$A$9:$A$208,0)),"El cierre precede a la apertura",IF(AND(E390&lt;&gt;"",OR(NOT(ISNUMBER(E390)),E390&lt;=0)),"Indique un precio positivo o deje la celda vacía",IF(AND(F390&lt;&gt;"",NOT(ISNUMBER(F390))),"El P&amp;L bruto debe ser numérico o estar vacío",IF(AND(ISNUMBER(F390),OR(ABS(F390)&gt;1000000000,ROUND(F390,2)&lt;&gt;F390)),"Importes: hasta 2 decimales; valor absoluto de entrada ≤ 1.000.000.000.",""))))))))))))))))</x:f>
      </x:c>
      <x:c r="I390" s="29" t="str">
        <x:f>IF(ISNUMBER(D390),ROUND(D390,8),"")</x:f>
      </x:c>
      <x:c r="J390" s="29" t="n">
        <x:f>IF(ISNUMBER(F390),1,0)</x:f>
        <x:v>0</x:v>
      </x:c>
      <x:c r="K390" s="29" t="n">
        <x:f>IF(COUNTA(A390:F390)=0,0,1)</x:f>
        <x:v>0</x:v>
      </x:c>
    </x:row>
    <x:row r="391" ht="36" customHeight="1">
      <x:c r="A391" s="34"/>
      <x:c r="B391" s="34"/>
      <x:c r="C391" s="35"/>
      <x:c r="D391" s="36"/>
      <x:c r="E391" s="36"/>
      <x:c r="F391" s="37"/>
      <x:c r="G391" s="38" t="n">
        <x:f>IF(K391=0,0,IF(H391="",1,-1))</x:f>
        <x:v>0</x:v>
      </x:c>
      <x:c r="H391" s="33" t="str">
        <x:f>IF(K391=0,"",IF(A391="","Introduzca el ID de salida",IF(IF(IFERROR(OR(CODE(UPPER(LEFT(A391,1)))&lt;65,CODE(UPPER(LEFT(A391,1)))&gt;90),TRUE),TRUE,OR(NOT(ISTEXT(A391)),LEN(A391)&gt;64,LEN(A391)&lt;&gt;LEN(SUBSTITUTE(A391,"*","")),LEN(A391)&lt;&gt;LEN(SUBSTITUTE(A391,"?","")),LEN(A391)&lt;&gt;LEN(SUBSTITUTE(A391,"~","")),LEN(A391)&lt;&gt;LEN(SUBSTITUTE(A391,"=","")),LEN(A391)&lt;&gt;LEN(SUBSTITUTE(A391,"&lt;","")),LEN(A391)&lt;&gt;LEN(SUBSTITUTE(A391,"&gt;","")))),"ID: texto que empiece por A–Z, hasta 64 caracteres; sin *, ?, ~, =, &lt; ni &gt;. Ejemplo: T-001.",IF(COUNTIFS('Exits'!$A$9:$A$608,A391)&lt;&gt;1,"ID de salida duplicado",IF(B391="","Introduzca el ID de la operación principal",IF(IF(IFERROR(OR(CODE(UPPER(LEFT(B391,1)))&lt;65,CODE(UPPER(LEFT(B391,1)))&gt;90),TRUE),TRUE,OR(NOT(ISTEXT(B391)),LEN(B391)&gt;64,LEN(B391)&lt;&gt;LEN(SUBSTITUTE(B391,"*","")),LEN(B391)&lt;&gt;LEN(SUBSTITUTE(B391,"?","")),LEN(B391)&lt;&gt;LEN(SUBSTITUTE(B391,"~","")),LEN(B391)&lt;&gt;LEN(SUBSTITUTE(B391,"=","")),LEN(B391)&lt;&gt;LEN(SUBSTITUTE(B391,"&lt;","")),LEN(B391)&lt;&gt;LEN(SUBSTITUTE(B391,"&gt;","")))),"ID: texto que empiece por A–Z, hasta 64 caracteres; sin *, ?, ~, =, &lt; ni &gt;. Ejemplo: T-001.",IF(COUNTIFS('Trades'!$A$9:$A$208,B391)&lt;&gt;1,"El ID debe corresponder a una sola fila de Trades",IF(NOT(ISNUMBER(C391)),"Introduzca una fecha y hora de cierre válidas",IF(OR(C391&lt;1,C391&gt;2958465),"Introduzca una fecha y hora de cierre válidas",IF(NOT(ISNUMBER(D391)),"Indique una cantidad cerrada positiva",IF(OR(D391&lt;=0,D391&gt;1000000,ROUND(D391,8)&lt;&gt;D391),"Indique una cantidad cerrada positiva",IF(NOT(ISNUMBER(INDEX('Trades'!$D$9:$D$208,MATCH(B391,'Trades'!$A$9:$A$208,0)))),"Introduzca una fecha y hora de apertura válidas",IF(C391&lt;INDEX('Trades'!$D$9:$D$208,MATCH(B391,'Trades'!$A$9:$A$208,0)),"El cierre precede a la apertura",IF(AND(E391&lt;&gt;"",OR(NOT(ISNUMBER(E391)),E391&lt;=0)),"Indique un precio positivo o deje la celda vacía",IF(AND(F391&lt;&gt;"",NOT(ISNUMBER(F391))),"El P&amp;L bruto debe ser numérico o estar vacío",IF(AND(ISNUMBER(F391),OR(ABS(F391)&gt;1000000000,ROUND(F391,2)&lt;&gt;F391)),"Importes: hasta 2 decimales; valor absoluto de entrada ≤ 1.000.000.000.",""))))))))))))))))</x:f>
      </x:c>
      <x:c r="I391" s="29" t="str">
        <x:f>IF(ISNUMBER(D391),ROUND(D391,8),"")</x:f>
      </x:c>
      <x:c r="J391" s="29" t="n">
        <x:f>IF(ISNUMBER(F391),1,0)</x:f>
        <x:v>0</x:v>
      </x:c>
      <x:c r="K391" s="29" t="n">
        <x:f>IF(COUNTA(A391:F391)=0,0,1)</x:f>
        <x:v>0</x:v>
      </x:c>
    </x:row>
    <x:row r="392" ht="36" customHeight="1">
      <x:c r="A392" s="34"/>
      <x:c r="B392" s="34"/>
      <x:c r="C392" s="35"/>
      <x:c r="D392" s="36"/>
      <x:c r="E392" s="36"/>
      <x:c r="F392" s="37"/>
      <x:c r="G392" s="38" t="n">
        <x:f>IF(K392=0,0,IF(H392="",1,-1))</x:f>
        <x:v>0</x:v>
      </x:c>
      <x:c r="H392" s="33" t="str">
        <x:f>IF(K392=0,"",IF(A392="","Introduzca el ID de salida",IF(IF(IFERROR(OR(CODE(UPPER(LEFT(A392,1)))&lt;65,CODE(UPPER(LEFT(A392,1)))&gt;90),TRUE),TRUE,OR(NOT(ISTEXT(A392)),LEN(A392)&gt;64,LEN(A392)&lt;&gt;LEN(SUBSTITUTE(A392,"*","")),LEN(A392)&lt;&gt;LEN(SUBSTITUTE(A392,"?","")),LEN(A392)&lt;&gt;LEN(SUBSTITUTE(A392,"~","")),LEN(A392)&lt;&gt;LEN(SUBSTITUTE(A392,"=","")),LEN(A392)&lt;&gt;LEN(SUBSTITUTE(A392,"&lt;","")),LEN(A392)&lt;&gt;LEN(SUBSTITUTE(A392,"&gt;","")))),"ID: texto que empiece por A–Z, hasta 64 caracteres; sin *, ?, ~, =, &lt; ni &gt;. Ejemplo: T-001.",IF(COUNTIFS('Exits'!$A$9:$A$608,A392)&lt;&gt;1,"ID de salida duplicado",IF(B392="","Introduzca el ID de la operación principal",IF(IF(IFERROR(OR(CODE(UPPER(LEFT(B392,1)))&lt;65,CODE(UPPER(LEFT(B392,1)))&gt;90),TRUE),TRUE,OR(NOT(ISTEXT(B392)),LEN(B392)&gt;64,LEN(B392)&lt;&gt;LEN(SUBSTITUTE(B392,"*","")),LEN(B392)&lt;&gt;LEN(SUBSTITUTE(B392,"?","")),LEN(B392)&lt;&gt;LEN(SUBSTITUTE(B392,"~","")),LEN(B392)&lt;&gt;LEN(SUBSTITUTE(B392,"=","")),LEN(B392)&lt;&gt;LEN(SUBSTITUTE(B392,"&lt;","")),LEN(B392)&lt;&gt;LEN(SUBSTITUTE(B392,"&gt;","")))),"ID: texto que empiece por A–Z, hasta 64 caracteres; sin *, ?, ~, =, &lt; ni &gt;. Ejemplo: T-001.",IF(COUNTIFS('Trades'!$A$9:$A$208,B392)&lt;&gt;1,"El ID debe corresponder a una sola fila de Trades",IF(NOT(ISNUMBER(C392)),"Introduzca una fecha y hora de cierre válidas",IF(OR(C392&lt;1,C392&gt;2958465),"Introduzca una fecha y hora de cierre válidas",IF(NOT(ISNUMBER(D392)),"Indique una cantidad cerrada positiva",IF(OR(D392&lt;=0,D392&gt;1000000,ROUND(D392,8)&lt;&gt;D392),"Indique una cantidad cerrada positiva",IF(NOT(ISNUMBER(INDEX('Trades'!$D$9:$D$208,MATCH(B392,'Trades'!$A$9:$A$208,0)))),"Introduzca una fecha y hora de apertura válidas",IF(C392&lt;INDEX('Trades'!$D$9:$D$208,MATCH(B392,'Trades'!$A$9:$A$208,0)),"El cierre precede a la apertura",IF(AND(E392&lt;&gt;"",OR(NOT(ISNUMBER(E392)),E392&lt;=0)),"Indique un precio positivo o deje la celda vacía",IF(AND(F392&lt;&gt;"",NOT(ISNUMBER(F392))),"El P&amp;L bruto debe ser numérico o estar vacío",IF(AND(ISNUMBER(F392),OR(ABS(F392)&gt;1000000000,ROUND(F392,2)&lt;&gt;F392)),"Importes: hasta 2 decimales; valor absoluto de entrada ≤ 1.000.000.000.",""))))))))))))))))</x:f>
      </x:c>
      <x:c r="I392" s="29" t="str">
        <x:f>IF(ISNUMBER(D392),ROUND(D392,8),"")</x:f>
      </x:c>
      <x:c r="J392" s="29" t="n">
        <x:f>IF(ISNUMBER(F392),1,0)</x:f>
        <x:v>0</x:v>
      </x:c>
      <x:c r="K392" s="29" t="n">
        <x:f>IF(COUNTA(A392:F392)=0,0,1)</x:f>
        <x:v>0</x:v>
      </x:c>
    </x:row>
    <x:row r="393" ht="36" customHeight="1">
      <x:c r="A393" s="34"/>
      <x:c r="B393" s="34"/>
      <x:c r="C393" s="35"/>
      <x:c r="D393" s="36"/>
      <x:c r="E393" s="36"/>
      <x:c r="F393" s="37"/>
      <x:c r="G393" s="38" t="n">
        <x:f>IF(K393=0,0,IF(H393="",1,-1))</x:f>
        <x:v>0</x:v>
      </x:c>
      <x:c r="H393" s="33" t="str">
        <x:f>IF(K393=0,"",IF(A393="","Introduzca el ID de salida",IF(IF(IFERROR(OR(CODE(UPPER(LEFT(A393,1)))&lt;65,CODE(UPPER(LEFT(A393,1)))&gt;90),TRUE),TRUE,OR(NOT(ISTEXT(A393)),LEN(A393)&gt;64,LEN(A393)&lt;&gt;LEN(SUBSTITUTE(A393,"*","")),LEN(A393)&lt;&gt;LEN(SUBSTITUTE(A393,"?","")),LEN(A393)&lt;&gt;LEN(SUBSTITUTE(A393,"~","")),LEN(A393)&lt;&gt;LEN(SUBSTITUTE(A393,"=","")),LEN(A393)&lt;&gt;LEN(SUBSTITUTE(A393,"&lt;","")),LEN(A393)&lt;&gt;LEN(SUBSTITUTE(A393,"&gt;","")))),"ID: texto que empiece por A–Z, hasta 64 caracteres; sin *, ?, ~, =, &lt; ni &gt;. Ejemplo: T-001.",IF(COUNTIFS('Exits'!$A$9:$A$608,A393)&lt;&gt;1,"ID de salida duplicado",IF(B393="","Introduzca el ID de la operación principal",IF(IF(IFERROR(OR(CODE(UPPER(LEFT(B393,1)))&lt;65,CODE(UPPER(LEFT(B393,1)))&gt;90),TRUE),TRUE,OR(NOT(ISTEXT(B393)),LEN(B393)&gt;64,LEN(B393)&lt;&gt;LEN(SUBSTITUTE(B393,"*","")),LEN(B393)&lt;&gt;LEN(SUBSTITUTE(B393,"?","")),LEN(B393)&lt;&gt;LEN(SUBSTITUTE(B393,"~","")),LEN(B393)&lt;&gt;LEN(SUBSTITUTE(B393,"=","")),LEN(B393)&lt;&gt;LEN(SUBSTITUTE(B393,"&lt;","")),LEN(B393)&lt;&gt;LEN(SUBSTITUTE(B393,"&gt;","")))),"ID: texto que empiece por A–Z, hasta 64 caracteres; sin *, ?, ~, =, &lt; ni &gt;. Ejemplo: T-001.",IF(COUNTIFS('Trades'!$A$9:$A$208,B393)&lt;&gt;1,"El ID debe corresponder a una sola fila de Trades",IF(NOT(ISNUMBER(C393)),"Introduzca una fecha y hora de cierre válidas",IF(OR(C393&lt;1,C393&gt;2958465),"Introduzca una fecha y hora de cierre válidas",IF(NOT(ISNUMBER(D393)),"Indique una cantidad cerrada positiva",IF(OR(D393&lt;=0,D393&gt;1000000,ROUND(D393,8)&lt;&gt;D393),"Indique una cantidad cerrada positiva",IF(NOT(ISNUMBER(INDEX('Trades'!$D$9:$D$208,MATCH(B393,'Trades'!$A$9:$A$208,0)))),"Introduzca una fecha y hora de apertura válidas",IF(C393&lt;INDEX('Trades'!$D$9:$D$208,MATCH(B393,'Trades'!$A$9:$A$208,0)),"El cierre precede a la apertura",IF(AND(E393&lt;&gt;"",OR(NOT(ISNUMBER(E393)),E393&lt;=0)),"Indique un precio positivo o deje la celda vacía",IF(AND(F393&lt;&gt;"",NOT(ISNUMBER(F393))),"El P&amp;L bruto debe ser numérico o estar vacío",IF(AND(ISNUMBER(F393),OR(ABS(F393)&gt;1000000000,ROUND(F393,2)&lt;&gt;F393)),"Importes: hasta 2 decimales; valor absoluto de entrada ≤ 1.000.000.000.",""))))))))))))))))</x:f>
      </x:c>
      <x:c r="I393" s="29" t="str">
        <x:f>IF(ISNUMBER(D393),ROUND(D393,8),"")</x:f>
      </x:c>
      <x:c r="J393" s="29" t="n">
        <x:f>IF(ISNUMBER(F393),1,0)</x:f>
        <x:v>0</x:v>
      </x:c>
      <x:c r="K393" s="29" t="n">
        <x:f>IF(COUNTA(A393:F393)=0,0,1)</x:f>
        <x:v>0</x:v>
      </x:c>
    </x:row>
    <x:row r="394" ht="36" customHeight="1">
      <x:c r="A394" s="34"/>
      <x:c r="B394" s="34"/>
      <x:c r="C394" s="35"/>
      <x:c r="D394" s="36"/>
      <x:c r="E394" s="36"/>
      <x:c r="F394" s="37"/>
      <x:c r="G394" s="38" t="n">
        <x:f>IF(K394=0,0,IF(H394="",1,-1))</x:f>
        <x:v>0</x:v>
      </x:c>
      <x:c r="H394" s="33" t="str">
        <x:f>IF(K394=0,"",IF(A394="","Introduzca el ID de salida",IF(IF(IFERROR(OR(CODE(UPPER(LEFT(A394,1)))&lt;65,CODE(UPPER(LEFT(A394,1)))&gt;90),TRUE),TRUE,OR(NOT(ISTEXT(A394)),LEN(A394)&gt;64,LEN(A394)&lt;&gt;LEN(SUBSTITUTE(A394,"*","")),LEN(A394)&lt;&gt;LEN(SUBSTITUTE(A394,"?","")),LEN(A394)&lt;&gt;LEN(SUBSTITUTE(A394,"~","")),LEN(A394)&lt;&gt;LEN(SUBSTITUTE(A394,"=","")),LEN(A394)&lt;&gt;LEN(SUBSTITUTE(A394,"&lt;","")),LEN(A394)&lt;&gt;LEN(SUBSTITUTE(A394,"&gt;","")))),"ID: texto que empiece por A–Z, hasta 64 caracteres; sin *, ?, ~, =, &lt; ni &gt;. Ejemplo: T-001.",IF(COUNTIFS('Exits'!$A$9:$A$608,A394)&lt;&gt;1,"ID de salida duplicado",IF(B394="","Introduzca el ID de la operación principal",IF(IF(IFERROR(OR(CODE(UPPER(LEFT(B394,1)))&lt;65,CODE(UPPER(LEFT(B394,1)))&gt;90),TRUE),TRUE,OR(NOT(ISTEXT(B394)),LEN(B394)&gt;64,LEN(B394)&lt;&gt;LEN(SUBSTITUTE(B394,"*","")),LEN(B394)&lt;&gt;LEN(SUBSTITUTE(B394,"?","")),LEN(B394)&lt;&gt;LEN(SUBSTITUTE(B394,"~","")),LEN(B394)&lt;&gt;LEN(SUBSTITUTE(B394,"=","")),LEN(B394)&lt;&gt;LEN(SUBSTITUTE(B394,"&lt;","")),LEN(B394)&lt;&gt;LEN(SUBSTITUTE(B394,"&gt;","")))),"ID: texto que empiece por A–Z, hasta 64 caracteres; sin *, ?, ~, =, &lt; ni &gt;. Ejemplo: T-001.",IF(COUNTIFS('Trades'!$A$9:$A$208,B394)&lt;&gt;1,"El ID debe corresponder a una sola fila de Trades",IF(NOT(ISNUMBER(C394)),"Introduzca una fecha y hora de cierre válidas",IF(OR(C394&lt;1,C394&gt;2958465),"Introduzca una fecha y hora de cierre válidas",IF(NOT(ISNUMBER(D394)),"Indique una cantidad cerrada positiva",IF(OR(D394&lt;=0,D394&gt;1000000,ROUND(D394,8)&lt;&gt;D394),"Indique una cantidad cerrada positiva",IF(NOT(ISNUMBER(INDEX('Trades'!$D$9:$D$208,MATCH(B394,'Trades'!$A$9:$A$208,0)))),"Introduzca una fecha y hora de apertura válidas",IF(C394&lt;INDEX('Trades'!$D$9:$D$208,MATCH(B394,'Trades'!$A$9:$A$208,0)),"El cierre precede a la apertura",IF(AND(E394&lt;&gt;"",OR(NOT(ISNUMBER(E394)),E394&lt;=0)),"Indique un precio positivo o deje la celda vacía",IF(AND(F394&lt;&gt;"",NOT(ISNUMBER(F394))),"El P&amp;L bruto debe ser numérico o estar vacío",IF(AND(ISNUMBER(F394),OR(ABS(F394)&gt;1000000000,ROUND(F394,2)&lt;&gt;F394)),"Importes: hasta 2 decimales; valor absoluto de entrada ≤ 1.000.000.000.",""))))))))))))))))</x:f>
      </x:c>
      <x:c r="I394" s="29" t="str">
        <x:f>IF(ISNUMBER(D394),ROUND(D394,8),"")</x:f>
      </x:c>
      <x:c r="J394" s="29" t="n">
        <x:f>IF(ISNUMBER(F394),1,0)</x:f>
        <x:v>0</x:v>
      </x:c>
      <x:c r="K394" s="29" t="n">
        <x:f>IF(COUNTA(A394:F394)=0,0,1)</x:f>
        <x:v>0</x:v>
      </x:c>
    </x:row>
    <x:row r="395" ht="36" customHeight="1">
      <x:c r="A395" s="34"/>
      <x:c r="B395" s="34"/>
      <x:c r="C395" s="35"/>
      <x:c r="D395" s="36"/>
      <x:c r="E395" s="36"/>
      <x:c r="F395" s="37"/>
      <x:c r="G395" s="38" t="n">
        <x:f>IF(K395=0,0,IF(H395="",1,-1))</x:f>
        <x:v>0</x:v>
      </x:c>
      <x:c r="H395" s="33" t="str">
        <x:f>IF(K395=0,"",IF(A395="","Introduzca el ID de salida",IF(IF(IFERROR(OR(CODE(UPPER(LEFT(A395,1)))&lt;65,CODE(UPPER(LEFT(A395,1)))&gt;90),TRUE),TRUE,OR(NOT(ISTEXT(A395)),LEN(A395)&gt;64,LEN(A395)&lt;&gt;LEN(SUBSTITUTE(A395,"*","")),LEN(A395)&lt;&gt;LEN(SUBSTITUTE(A395,"?","")),LEN(A395)&lt;&gt;LEN(SUBSTITUTE(A395,"~","")),LEN(A395)&lt;&gt;LEN(SUBSTITUTE(A395,"=","")),LEN(A395)&lt;&gt;LEN(SUBSTITUTE(A395,"&lt;","")),LEN(A395)&lt;&gt;LEN(SUBSTITUTE(A395,"&gt;","")))),"ID: texto que empiece por A–Z, hasta 64 caracteres; sin *, ?, ~, =, &lt; ni &gt;. Ejemplo: T-001.",IF(COUNTIFS('Exits'!$A$9:$A$608,A395)&lt;&gt;1,"ID de salida duplicado",IF(B395="","Introduzca el ID de la operación principal",IF(IF(IFERROR(OR(CODE(UPPER(LEFT(B395,1)))&lt;65,CODE(UPPER(LEFT(B395,1)))&gt;90),TRUE),TRUE,OR(NOT(ISTEXT(B395)),LEN(B395)&gt;64,LEN(B395)&lt;&gt;LEN(SUBSTITUTE(B395,"*","")),LEN(B395)&lt;&gt;LEN(SUBSTITUTE(B395,"?","")),LEN(B395)&lt;&gt;LEN(SUBSTITUTE(B395,"~","")),LEN(B395)&lt;&gt;LEN(SUBSTITUTE(B395,"=","")),LEN(B395)&lt;&gt;LEN(SUBSTITUTE(B395,"&lt;","")),LEN(B395)&lt;&gt;LEN(SUBSTITUTE(B395,"&gt;","")))),"ID: texto que empiece por A–Z, hasta 64 caracteres; sin *, ?, ~, =, &lt; ni &gt;. Ejemplo: T-001.",IF(COUNTIFS('Trades'!$A$9:$A$208,B395)&lt;&gt;1,"El ID debe corresponder a una sola fila de Trades",IF(NOT(ISNUMBER(C395)),"Introduzca una fecha y hora de cierre válidas",IF(OR(C395&lt;1,C395&gt;2958465),"Introduzca una fecha y hora de cierre válidas",IF(NOT(ISNUMBER(D395)),"Indique una cantidad cerrada positiva",IF(OR(D395&lt;=0,D395&gt;1000000,ROUND(D395,8)&lt;&gt;D395),"Indique una cantidad cerrada positiva",IF(NOT(ISNUMBER(INDEX('Trades'!$D$9:$D$208,MATCH(B395,'Trades'!$A$9:$A$208,0)))),"Introduzca una fecha y hora de apertura válidas",IF(C395&lt;INDEX('Trades'!$D$9:$D$208,MATCH(B395,'Trades'!$A$9:$A$208,0)),"El cierre precede a la apertura",IF(AND(E395&lt;&gt;"",OR(NOT(ISNUMBER(E395)),E395&lt;=0)),"Indique un precio positivo o deje la celda vacía",IF(AND(F395&lt;&gt;"",NOT(ISNUMBER(F395))),"El P&amp;L bruto debe ser numérico o estar vacío",IF(AND(ISNUMBER(F395),OR(ABS(F395)&gt;1000000000,ROUND(F395,2)&lt;&gt;F395)),"Importes: hasta 2 decimales; valor absoluto de entrada ≤ 1.000.000.000.",""))))))))))))))))</x:f>
      </x:c>
      <x:c r="I395" s="29" t="str">
        <x:f>IF(ISNUMBER(D395),ROUND(D395,8),"")</x:f>
      </x:c>
      <x:c r="J395" s="29" t="n">
        <x:f>IF(ISNUMBER(F395),1,0)</x:f>
        <x:v>0</x:v>
      </x:c>
      <x:c r="K395" s="29" t="n">
        <x:f>IF(COUNTA(A395:F395)=0,0,1)</x:f>
        <x:v>0</x:v>
      </x:c>
    </x:row>
    <x:row r="396" ht="36" customHeight="1">
      <x:c r="A396" s="34"/>
      <x:c r="B396" s="34"/>
      <x:c r="C396" s="35"/>
      <x:c r="D396" s="36"/>
      <x:c r="E396" s="36"/>
      <x:c r="F396" s="37"/>
      <x:c r="G396" s="38" t="n">
        <x:f>IF(K396=0,0,IF(H396="",1,-1))</x:f>
        <x:v>0</x:v>
      </x:c>
      <x:c r="H396" s="33" t="str">
        <x:f>IF(K396=0,"",IF(A396="","Introduzca el ID de salida",IF(IF(IFERROR(OR(CODE(UPPER(LEFT(A396,1)))&lt;65,CODE(UPPER(LEFT(A396,1)))&gt;90),TRUE),TRUE,OR(NOT(ISTEXT(A396)),LEN(A396)&gt;64,LEN(A396)&lt;&gt;LEN(SUBSTITUTE(A396,"*","")),LEN(A396)&lt;&gt;LEN(SUBSTITUTE(A396,"?","")),LEN(A396)&lt;&gt;LEN(SUBSTITUTE(A396,"~","")),LEN(A396)&lt;&gt;LEN(SUBSTITUTE(A396,"=","")),LEN(A396)&lt;&gt;LEN(SUBSTITUTE(A396,"&lt;","")),LEN(A396)&lt;&gt;LEN(SUBSTITUTE(A396,"&gt;","")))),"ID: texto que empiece por A–Z, hasta 64 caracteres; sin *, ?, ~, =, &lt; ni &gt;. Ejemplo: T-001.",IF(COUNTIFS('Exits'!$A$9:$A$608,A396)&lt;&gt;1,"ID de salida duplicado",IF(B396="","Introduzca el ID de la operación principal",IF(IF(IFERROR(OR(CODE(UPPER(LEFT(B396,1)))&lt;65,CODE(UPPER(LEFT(B396,1)))&gt;90),TRUE),TRUE,OR(NOT(ISTEXT(B396)),LEN(B396)&gt;64,LEN(B396)&lt;&gt;LEN(SUBSTITUTE(B396,"*","")),LEN(B396)&lt;&gt;LEN(SUBSTITUTE(B396,"?","")),LEN(B396)&lt;&gt;LEN(SUBSTITUTE(B396,"~","")),LEN(B396)&lt;&gt;LEN(SUBSTITUTE(B396,"=","")),LEN(B396)&lt;&gt;LEN(SUBSTITUTE(B396,"&lt;","")),LEN(B396)&lt;&gt;LEN(SUBSTITUTE(B396,"&gt;","")))),"ID: texto que empiece por A–Z, hasta 64 caracteres; sin *, ?, ~, =, &lt; ni &gt;. Ejemplo: T-001.",IF(COUNTIFS('Trades'!$A$9:$A$208,B396)&lt;&gt;1,"El ID debe corresponder a una sola fila de Trades",IF(NOT(ISNUMBER(C396)),"Introduzca una fecha y hora de cierre válidas",IF(OR(C396&lt;1,C396&gt;2958465),"Introduzca una fecha y hora de cierre válidas",IF(NOT(ISNUMBER(D396)),"Indique una cantidad cerrada positiva",IF(OR(D396&lt;=0,D396&gt;1000000,ROUND(D396,8)&lt;&gt;D396),"Indique una cantidad cerrada positiva",IF(NOT(ISNUMBER(INDEX('Trades'!$D$9:$D$208,MATCH(B396,'Trades'!$A$9:$A$208,0)))),"Introduzca una fecha y hora de apertura válidas",IF(C396&lt;INDEX('Trades'!$D$9:$D$208,MATCH(B396,'Trades'!$A$9:$A$208,0)),"El cierre precede a la apertura",IF(AND(E396&lt;&gt;"",OR(NOT(ISNUMBER(E396)),E396&lt;=0)),"Indique un precio positivo o deje la celda vacía",IF(AND(F396&lt;&gt;"",NOT(ISNUMBER(F396))),"El P&amp;L bruto debe ser numérico o estar vacío",IF(AND(ISNUMBER(F396),OR(ABS(F396)&gt;1000000000,ROUND(F396,2)&lt;&gt;F396)),"Importes: hasta 2 decimales; valor absoluto de entrada ≤ 1.000.000.000.",""))))))))))))))))</x:f>
      </x:c>
      <x:c r="I396" s="29" t="str">
        <x:f>IF(ISNUMBER(D396),ROUND(D396,8),"")</x:f>
      </x:c>
      <x:c r="J396" s="29" t="n">
        <x:f>IF(ISNUMBER(F396),1,0)</x:f>
        <x:v>0</x:v>
      </x:c>
      <x:c r="K396" s="29" t="n">
        <x:f>IF(COUNTA(A396:F396)=0,0,1)</x:f>
        <x:v>0</x:v>
      </x:c>
    </x:row>
    <x:row r="397" ht="36" customHeight="1">
      <x:c r="A397" s="34"/>
      <x:c r="B397" s="34"/>
      <x:c r="C397" s="35"/>
      <x:c r="D397" s="36"/>
      <x:c r="E397" s="36"/>
      <x:c r="F397" s="37"/>
      <x:c r="G397" s="38" t="n">
        <x:f>IF(K397=0,0,IF(H397="",1,-1))</x:f>
        <x:v>0</x:v>
      </x:c>
      <x:c r="H397" s="33" t="str">
        <x:f>IF(K397=0,"",IF(A397="","Introduzca el ID de salida",IF(IF(IFERROR(OR(CODE(UPPER(LEFT(A397,1)))&lt;65,CODE(UPPER(LEFT(A397,1)))&gt;90),TRUE),TRUE,OR(NOT(ISTEXT(A397)),LEN(A397)&gt;64,LEN(A397)&lt;&gt;LEN(SUBSTITUTE(A397,"*","")),LEN(A397)&lt;&gt;LEN(SUBSTITUTE(A397,"?","")),LEN(A397)&lt;&gt;LEN(SUBSTITUTE(A397,"~","")),LEN(A397)&lt;&gt;LEN(SUBSTITUTE(A397,"=","")),LEN(A397)&lt;&gt;LEN(SUBSTITUTE(A397,"&lt;","")),LEN(A397)&lt;&gt;LEN(SUBSTITUTE(A397,"&gt;","")))),"ID: texto que empiece por A–Z, hasta 64 caracteres; sin *, ?, ~, =, &lt; ni &gt;. Ejemplo: T-001.",IF(COUNTIFS('Exits'!$A$9:$A$608,A397)&lt;&gt;1,"ID de salida duplicado",IF(B397="","Introduzca el ID de la operación principal",IF(IF(IFERROR(OR(CODE(UPPER(LEFT(B397,1)))&lt;65,CODE(UPPER(LEFT(B397,1)))&gt;90),TRUE),TRUE,OR(NOT(ISTEXT(B397)),LEN(B397)&gt;64,LEN(B397)&lt;&gt;LEN(SUBSTITUTE(B397,"*","")),LEN(B397)&lt;&gt;LEN(SUBSTITUTE(B397,"?","")),LEN(B397)&lt;&gt;LEN(SUBSTITUTE(B397,"~","")),LEN(B397)&lt;&gt;LEN(SUBSTITUTE(B397,"=","")),LEN(B397)&lt;&gt;LEN(SUBSTITUTE(B397,"&lt;","")),LEN(B397)&lt;&gt;LEN(SUBSTITUTE(B397,"&gt;","")))),"ID: texto que empiece por A–Z, hasta 64 caracteres; sin *, ?, ~, =, &lt; ni &gt;. Ejemplo: T-001.",IF(COUNTIFS('Trades'!$A$9:$A$208,B397)&lt;&gt;1,"El ID debe corresponder a una sola fila de Trades",IF(NOT(ISNUMBER(C397)),"Introduzca una fecha y hora de cierre válidas",IF(OR(C397&lt;1,C397&gt;2958465),"Introduzca una fecha y hora de cierre válidas",IF(NOT(ISNUMBER(D397)),"Indique una cantidad cerrada positiva",IF(OR(D397&lt;=0,D397&gt;1000000,ROUND(D397,8)&lt;&gt;D397),"Indique una cantidad cerrada positiva",IF(NOT(ISNUMBER(INDEX('Trades'!$D$9:$D$208,MATCH(B397,'Trades'!$A$9:$A$208,0)))),"Introduzca una fecha y hora de apertura válidas",IF(C397&lt;INDEX('Trades'!$D$9:$D$208,MATCH(B397,'Trades'!$A$9:$A$208,0)),"El cierre precede a la apertura",IF(AND(E397&lt;&gt;"",OR(NOT(ISNUMBER(E397)),E397&lt;=0)),"Indique un precio positivo o deje la celda vacía",IF(AND(F397&lt;&gt;"",NOT(ISNUMBER(F397))),"El P&amp;L bruto debe ser numérico o estar vacío",IF(AND(ISNUMBER(F397),OR(ABS(F397)&gt;1000000000,ROUND(F397,2)&lt;&gt;F397)),"Importes: hasta 2 decimales; valor absoluto de entrada ≤ 1.000.000.000.",""))))))))))))))))</x:f>
      </x:c>
      <x:c r="I397" s="29" t="str">
        <x:f>IF(ISNUMBER(D397),ROUND(D397,8),"")</x:f>
      </x:c>
      <x:c r="J397" s="29" t="n">
        <x:f>IF(ISNUMBER(F397),1,0)</x:f>
        <x:v>0</x:v>
      </x:c>
      <x:c r="K397" s="29" t="n">
        <x:f>IF(COUNTA(A397:F397)=0,0,1)</x:f>
        <x:v>0</x:v>
      </x:c>
    </x:row>
    <x:row r="398" ht="36" customHeight="1">
      <x:c r="A398" s="34"/>
      <x:c r="B398" s="34"/>
      <x:c r="C398" s="35"/>
      <x:c r="D398" s="36"/>
      <x:c r="E398" s="36"/>
      <x:c r="F398" s="37"/>
      <x:c r="G398" s="38" t="n">
        <x:f>IF(K398=0,0,IF(H398="",1,-1))</x:f>
        <x:v>0</x:v>
      </x:c>
      <x:c r="H398" s="33" t="str">
        <x:f>IF(K398=0,"",IF(A398="","Introduzca el ID de salida",IF(IF(IFERROR(OR(CODE(UPPER(LEFT(A398,1)))&lt;65,CODE(UPPER(LEFT(A398,1)))&gt;90),TRUE),TRUE,OR(NOT(ISTEXT(A398)),LEN(A398)&gt;64,LEN(A398)&lt;&gt;LEN(SUBSTITUTE(A398,"*","")),LEN(A398)&lt;&gt;LEN(SUBSTITUTE(A398,"?","")),LEN(A398)&lt;&gt;LEN(SUBSTITUTE(A398,"~","")),LEN(A398)&lt;&gt;LEN(SUBSTITUTE(A398,"=","")),LEN(A398)&lt;&gt;LEN(SUBSTITUTE(A398,"&lt;","")),LEN(A398)&lt;&gt;LEN(SUBSTITUTE(A398,"&gt;","")))),"ID: texto que empiece por A–Z, hasta 64 caracteres; sin *, ?, ~, =, &lt; ni &gt;. Ejemplo: T-001.",IF(COUNTIFS('Exits'!$A$9:$A$608,A398)&lt;&gt;1,"ID de salida duplicado",IF(B398="","Introduzca el ID de la operación principal",IF(IF(IFERROR(OR(CODE(UPPER(LEFT(B398,1)))&lt;65,CODE(UPPER(LEFT(B398,1)))&gt;90),TRUE),TRUE,OR(NOT(ISTEXT(B398)),LEN(B398)&gt;64,LEN(B398)&lt;&gt;LEN(SUBSTITUTE(B398,"*","")),LEN(B398)&lt;&gt;LEN(SUBSTITUTE(B398,"?","")),LEN(B398)&lt;&gt;LEN(SUBSTITUTE(B398,"~","")),LEN(B398)&lt;&gt;LEN(SUBSTITUTE(B398,"=","")),LEN(B398)&lt;&gt;LEN(SUBSTITUTE(B398,"&lt;","")),LEN(B398)&lt;&gt;LEN(SUBSTITUTE(B398,"&gt;","")))),"ID: texto que empiece por A–Z, hasta 64 caracteres; sin *, ?, ~, =, &lt; ni &gt;. Ejemplo: T-001.",IF(COUNTIFS('Trades'!$A$9:$A$208,B398)&lt;&gt;1,"El ID debe corresponder a una sola fila de Trades",IF(NOT(ISNUMBER(C398)),"Introduzca una fecha y hora de cierre válidas",IF(OR(C398&lt;1,C398&gt;2958465),"Introduzca una fecha y hora de cierre válidas",IF(NOT(ISNUMBER(D398)),"Indique una cantidad cerrada positiva",IF(OR(D398&lt;=0,D398&gt;1000000,ROUND(D398,8)&lt;&gt;D398),"Indique una cantidad cerrada positiva",IF(NOT(ISNUMBER(INDEX('Trades'!$D$9:$D$208,MATCH(B398,'Trades'!$A$9:$A$208,0)))),"Introduzca una fecha y hora de apertura válidas",IF(C398&lt;INDEX('Trades'!$D$9:$D$208,MATCH(B398,'Trades'!$A$9:$A$208,0)),"El cierre precede a la apertura",IF(AND(E398&lt;&gt;"",OR(NOT(ISNUMBER(E398)),E398&lt;=0)),"Indique un precio positivo o deje la celda vacía",IF(AND(F398&lt;&gt;"",NOT(ISNUMBER(F398))),"El P&amp;L bruto debe ser numérico o estar vacío",IF(AND(ISNUMBER(F398),OR(ABS(F398)&gt;1000000000,ROUND(F398,2)&lt;&gt;F398)),"Importes: hasta 2 decimales; valor absoluto de entrada ≤ 1.000.000.000.",""))))))))))))))))</x:f>
      </x:c>
      <x:c r="I398" s="29" t="str">
        <x:f>IF(ISNUMBER(D398),ROUND(D398,8),"")</x:f>
      </x:c>
      <x:c r="J398" s="29" t="n">
        <x:f>IF(ISNUMBER(F398),1,0)</x:f>
        <x:v>0</x:v>
      </x:c>
      <x:c r="K398" s="29" t="n">
        <x:f>IF(COUNTA(A398:F398)=0,0,1)</x:f>
        <x:v>0</x:v>
      </x:c>
    </x:row>
    <x:row r="399" ht="36" customHeight="1">
      <x:c r="A399" s="34"/>
      <x:c r="B399" s="34"/>
      <x:c r="C399" s="35"/>
      <x:c r="D399" s="36"/>
      <x:c r="E399" s="36"/>
      <x:c r="F399" s="37"/>
      <x:c r="G399" s="38" t="n">
        <x:f>IF(K399=0,0,IF(H399="",1,-1))</x:f>
        <x:v>0</x:v>
      </x:c>
      <x:c r="H399" s="33" t="str">
        <x:f>IF(K399=0,"",IF(A399="","Introduzca el ID de salida",IF(IF(IFERROR(OR(CODE(UPPER(LEFT(A399,1)))&lt;65,CODE(UPPER(LEFT(A399,1)))&gt;90),TRUE),TRUE,OR(NOT(ISTEXT(A399)),LEN(A399)&gt;64,LEN(A399)&lt;&gt;LEN(SUBSTITUTE(A399,"*","")),LEN(A399)&lt;&gt;LEN(SUBSTITUTE(A399,"?","")),LEN(A399)&lt;&gt;LEN(SUBSTITUTE(A399,"~","")),LEN(A399)&lt;&gt;LEN(SUBSTITUTE(A399,"=","")),LEN(A399)&lt;&gt;LEN(SUBSTITUTE(A399,"&lt;","")),LEN(A399)&lt;&gt;LEN(SUBSTITUTE(A399,"&gt;","")))),"ID: texto que empiece por A–Z, hasta 64 caracteres; sin *, ?, ~, =, &lt; ni &gt;. Ejemplo: T-001.",IF(COUNTIFS('Exits'!$A$9:$A$608,A399)&lt;&gt;1,"ID de salida duplicado",IF(B399="","Introduzca el ID de la operación principal",IF(IF(IFERROR(OR(CODE(UPPER(LEFT(B399,1)))&lt;65,CODE(UPPER(LEFT(B399,1)))&gt;90),TRUE),TRUE,OR(NOT(ISTEXT(B399)),LEN(B399)&gt;64,LEN(B399)&lt;&gt;LEN(SUBSTITUTE(B399,"*","")),LEN(B399)&lt;&gt;LEN(SUBSTITUTE(B399,"?","")),LEN(B399)&lt;&gt;LEN(SUBSTITUTE(B399,"~","")),LEN(B399)&lt;&gt;LEN(SUBSTITUTE(B399,"=","")),LEN(B399)&lt;&gt;LEN(SUBSTITUTE(B399,"&lt;","")),LEN(B399)&lt;&gt;LEN(SUBSTITUTE(B399,"&gt;","")))),"ID: texto que empiece por A–Z, hasta 64 caracteres; sin *, ?, ~, =, &lt; ni &gt;. Ejemplo: T-001.",IF(COUNTIFS('Trades'!$A$9:$A$208,B399)&lt;&gt;1,"El ID debe corresponder a una sola fila de Trades",IF(NOT(ISNUMBER(C399)),"Introduzca una fecha y hora de cierre válidas",IF(OR(C399&lt;1,C399&gt;2958465),"Introduzca una fecha y hora de cierre válidas",IF(NOT(ISNUMBER(D399)),"Indique una cantidad cerrada positiva",IF(OR(D399&lt;=0,D399&gt;1000000,ROUND(D399,8)&lt;&gt;D399),"Indique una cantidad cerrada positiva",IF(NOT(ISNUMBER(INDEX('Trades'!$D$9:$D$208,MATCH(B399,'Trades'!$A$9:$A$208,0)))),"Introduzca una fecha y hora de apertura válidas",IF(C399&lt;INDEX('Trades'!$D$9:$D$208,MATCH(B399,'Trades'!$A$9:$A$208,0)),"El cierre precede a la apertura",IF(AND(E399&lt;&gt;"",OR(NOT(ISNUMBER(E399)),E399&lt;=0)),"Indique un precio positivo o deje la celda vacía",IF(AND(F399&lt;&gt;"",NOT(ISNUMBER(F399))),"El P&amp;L bruto debe ser numérico o estar vacío",IF(AND(ISNUMBER(F399),OR(ABS(F399)&gt;1000000000,ROUND(F399,2)&lt;&gt;F399)),"Importes: hasta 2 decimales; valor absoluto de entrada ≤ 1.000.000.000.",""))))))))))))))))</x:f>
      </x:c>
      <x:c r="I399" s="29" t="str">
        <x:f>IF(ISNUMBER(D399),ROUND(D399,8),"")</x:f>
      </x:c>
      <x:c r="J399" s="29" t="n">
        <x:f>IF(ISNUMBER(F399),1,0)</x:f>
        <x:v>0</x:v>
      </x:c>
      <x:c r="K399" s="29" t="n">
        <x:f>IF(COUNTA(A399:F399)=0,0,1)</x:f>
        <x:v>0</x:v>
      </x:c>
    </x:row>
    <x:row r="400" ht="36" customHeight="1">
      <x:c r="A400" s="34"/>
      <x:c r="B400" s="34"/>
      <x:c r="C400" s="35"/>
      <x:c r="D400" s="36"/>
      <x:c r="E400" s="36"/>
      <x:c r="F400" s="37"/>
      <x:c r="G400" s="38" t="n">
        <x:f>IF(K400=0,0,IF(H400="",1,-1))</x:f>
        <x:v>0</x:v>
      </x:c>
      <x:c r="H400" s="33" t="str">
        <x:f>IF(K400=0,"",IF(A400="","Introduzca el ID de salida",IF(IF(IFERROR(OR(CODE(UPPER(LEFT(A400,1)))&lt;65,CODE(UPPER(LEFT(A400,1)))&gt;90),TRUE),TRUE,OR(NOT(ISTEXT(A400)),LEN(A400)&gt;64,LEN(A400)&lt;&gt;LEN(SUBSTITUTE(A400,"*","")),LEN(A400)&lt;&gt;LEN(SUBSTITUTE(A400,"?","")),LEN(A400)&lt;&gt;LEN(SUBSTITUTE(A400,"~","")),LEN(A400)&lt;&gt;LEN(SUBSTITUTE(A400,"=","")),LEN(A400)&lt;&gt;LEN(SUBSTITUTE(A400,"&lt;","")),LEN(A400)&lt;&gt;LEN(SUBSTITUTE(A400,"&gt;","")))),"ID: texto que empiece por A–Z, hasta 64 caracteres; sin *, ?, ~, =, &lt; ni &gt;. Ejemplo: T-001.",IF(COUNTIFS('Exits'!$A$9:$A$608,A400)&lt;&gt;1,"ID de salida duplicado",IF(B400="","Introduzca el ID de la operación principal",IF(IF(IFERROR(OR(CODE(UPPER(LEFT(B400,1)))&lt;65,CODE(UPPER(LEFT(B400,1)))&gt;90),TRUE),TRUE,OR(NOT(ISTEXT(B400)),LEN(B400)&gt;64,LEN(B400)&lt;&gt;LEN(SUBSTITUTE(B400,"*","")),LEN(B400)&lt;&gt;LEN(SUBSTITUTE(B400,"?","")),LEN(B400)&lt;&gt;LEN(SUBSTITUTE(B400,"~","")),LEN(B400)&lt;&gt;LEN(SUBSTITUTE(B400,"=","")),LEN(B400)&lt;&gt;LEN(SUBSTITUTE(B400,"&lt;","")),LEN(B400)&lt;&gt;LEN(SUBSTITUTE(B400,"&gt;","")))),"ID: texto que empiece por A–Z, hasta 64 caracteres; sin *, ?, ~, =, &lt; ni &gt;. Ejemplo: T-001.",IF(COUNTIFS('Trades'!$A$9:$A$208,B400)&lt;&gt;1,"El ID debe corresponder a una sola fila de Trades",IF(NOT(ISNUMBER(C400)),"Introduzca una fecha y hora de cierre válidas",IF(OR(C400&lt;1,C400&gt;2958465),"Introduzca una fecha y hora de cierre válidas",IF(NOT(ISNUMBER(D400)),"Indique una cantidad cerrada positiva",IF(OR(D400&lt;=0,D400&gt;1000000,ROUND(D400,8)&lt;&gt;D400),"Indique una cantidad cerrada positiva",IF(NOT(ISNUMBER(INDEX('Trades'!$D$9:$D$208,MATCH(B400,'Trades'!$A$9:$A$208,0)))),"Introduzca una fecha y hora de apertura válidas",IF(C400&lt;INDEX('Trades'!$D$9:$D$208,MATCH(B400,'Trades'!$A$9:$A$208,0)),"El cierre precede a la apertura",IF(AND(E400&lt;&gt;"",OR(NOT(ISNUMBER(E400)),E400&lt;=0)),"Indique un precio positivo o deje la celda vacía",IF(AND(F400&lt;&gt;"",NOT(ISNUMBER(F400))),"El P&amp;L bruto debe ser numérico o estar vacío",IF(AND(ISNUMBER(F400),OR(ABS(F400)&gt;1000000000,ROUND(F400,2)&lt;&gt;F400)),"Importes: hasta 2 decimales; valor absoluto de entrada ≤ 1.000.000.000.",""))))))))))))))))</x:f>
      </x:c>
      <x:c r="I400" s="29" t="str">
        <x:f>IF(ISNUMBER(D400),ROUND(D400,8),"")</x:f>
      </x:c>
      <x:c r="J400" s="29" t="n">
        <x:f>IF(ISNUMBER(F400),1,0)</x:f>
        <x:v>0</x:v>
      </x:c>
      <x:c r="K400" s="29" t="n">
        <x:f>IF(COUNTA(A400:F400)=0,0,1)</x:f>
        <x:v>0</x:v>
      </x:c>
    </x:row>
    <x:row r="401" ht="36" customHeight="1">
      <x:c r="A401" s="34"/>
      <x:c r="B401" s="34"/>
      <x:c r="C401" s="35"/>
      <x:c r="D401" s="36"/>
      <x:c r="E401" s="36"/>
      <x:c r="F401" s="37"/>
      <x:c r="G401" s="38" t="n">
        <x:f>IF(K401=0,0,IF(H401="",1,-1))</x:f>
        <x:v>0</x:v>
      </x:c>
      <x:c r="H401" s="33" t="str">
        <x:f>IF(K401=0,"",IF(A401="","Introduzca el ID de salida",IF(IF(IFERROR(OR(CODE(UPPER(LEFT(A401,1)))&lt;65,CODE(UPPER(LEFT(A401,1)))&gt;90),TRUE),TRUE,OR(NOT(ISTEXT(A401)),LEN(A401)&gt;64,LEN(A401)&lt;&gt;LEN(SUBSTITUTE(A401,"*","")),LEN(A401)&lt;&gt;LEN(SUBSTITUTE(A401,"?","")),LEN(A401)&lt;&gt;LEN(SUBSTITUTE(A401,"~","")),LEN(A401)&lt;&gt;LEN(SUBSTITUTE(A401,"=","")),LEN(A401)&lt;&gt;LEN(SUBSTITUTE(A401,"&lt;","")),LEN(A401)&lt;&gt;LEN(SUBSTITUTE(A401,"&gt;","")))),"ID: texto que empiece por A–Z, hasta 64 caracteres; sin *, ?, ~, =, &lt; ni &gt;. Ejemplo: T-001.",IF(COUNTIFS('Exits'!$A$9:$A$608,A401)&lt;&gt;1,"ID de salida duplicado",IF(B401="","Introduzca el ID de la operación principal",IF(IF(IFERROR(OR(CODE(UPPER(LEFT(B401,1)))&lt;65,CODE(UPPER(LEFT(B401,1)))&gt;90),TRUE),TRUE,OR(NOT(ISTEXT(B401)),LEN(B401)&gt;64,LEN(B401)&lt;&gt;LEN(SUBSTITUTE(B401,"*","")),LEN(B401)&lt;&gt;LEN(SUBSTITUTE(B401,"?","")),LEN(B401)&lt;&gt;LEN(SUBSTITUTE(B401,"~","")),LEN(B401)&lt;&gt;LEN(SUBSTITUTE(B401,"=","")),LEN(B401)&lt;&gt;LEN(SUBSTITUTE(B401,"&lt;","")),LEN(B401)&lt;&gt;LEN(SUBSTITUTE(B401,"&gt;","")))),"ID: texto que empiece por A–Z, hasta 64 caracteres; sin *, ?, ~, =, &lt; ni &gt;. Ejemplo: T-001.",IF(COUNTIFS('Trades'!$A$9:$A$208,B401)&lt;&gt;1,"El ID debe corresponder a una sola fila de Trades",IF(NOT(ISNUMBER(C401)),"Introduzca una fecha y hora de cierre válidas",IF(OR(C401&lt;1,C401&gt;2958465),"Introduzca una fecha y hora de cierre válidas",IF(NOT(ISNUMBER(D401)),"Indique una cantidad cerrada positiva",IF(OR(D401&lt;=0,D401&gt;1000000,ROUND(D401,8)&lt;&gt;D401),"Indique una cantidad cerrada positiva",IF(NOT(ISNUMBER(INDEX('Trades'!$D$9:$D$208,MATCH(B401,'Trades'!$A$9:$A$208,0)))),"Introduzca una fecha y hora de apertura válidas",IF(C401&lt;INDEX('Trades'!$D$9:$D$208,MATCH(B401,'Trades'!$A$9:$A$208,0)),"El cierre precede a la apertura",IF(AND(E401&lt;&gt;"",OR(NOT(ISNUMBER(E401)),E401&lt;=0)),"Indique un precio positivo o deje la celda vacía",IF(AND(F401&lt;&gt;"",NOT(ISNUMBER(F401))),"El P&amp;L bruto debe ser numérico o estar vacío",IF(AND(ISNUMBER(F401),OR(ABS(F401)&gt;1000000000,ROUND(F401,2)&lt;&gt;F401)),"Importes: hasta 2 decimales; valor absoluto de entrada ≤ 1.000.000.000.",""))))))))))))))))</x:f>
      </x:c>
      <x:c r="I401" s="29" t="str">
        <x:f>IF(ISNUMBER(D401),ROUND(D401,8),"")</x:f>
      </x:c>
      <x:c r="J401" s="29" t="n">
        <x:f>IF(ISNUMBER(F401),1,0)</x:f>
        <x:v>0</x:v>
      </x:c>
      <x:c r="K401" s="29" t="n">
        <x:f>IF(COUNTA(A401:F401)=0,0,1)</x:f>
        <x:v>0</x:v>
      </x:c>
    </x:row>
    <x:row r="402" ht="36" customHeight="1">
      <x:c r="A402" s="34"/>
      <x:c r="B402" s="34"/>
      <x:c r="C402" s="35"/>
      <x:c r="D402" s="36"/>
      <x:c r="E402" s="36"/>
      <x:c r="F402" s="37"/>
      <x:c r="G402" s="38" t="n">
        <x:f>IF(K402=0,0,IF(H402="",1,-1))</x:f>
        <x:v>0</x:v>
      </x:c>
      <x:c r="H402" s="33" t="str">
        <x:f>IF(K402=0,"",IF(A402="","Introduzca el ID de salida",IF(IF(IFERROR(OR(CODE(UPPER(LEFT(A402,1)))&lt;65,CODE(UPPER(LEFT(A402,1)))&gt;90),TRUE),TRUE,OR(NOT(ISTEXT(A402)),LEN(A402)&gt;64,LEN(A402)&lt;&gt;LEN(SUBSTITUTE(A402,"*","")),LEN(A402)&lt;&gt;LEN(SUBSTITUTE(A402,"?","")),LEN(A402)&lt;&gt;LEN(SUBSTITUTE(A402,"~","")),LEN(A402)&lt;&gt;LEN(SUBSTITUTE(A402,"=","")),LEN(A402)&lt;&gt;LEN(SUBSTITUTE(A402,"&lt;","")),LEN(A402)&lt;&gt;LEN(SUBSTITUTE(A402,"&gt;","")))),"ID: texto que empiece por A–Z, hasta 64 caracteres; sin *, ?, ~, =, &lt; ni &gt;. Ejemplo: T-001.",IF(COUNTIFS('Exits'!$A$9:$A$608,A402)&lt;&gt;1,"ID de salida duplicado",IF(B402="","Introduzca el ID de la operación principal",IF(IF(IFERROR(OR(CODE(UPPER(LEFT(B402,1)))&lt;65,CODE(UPPER(LEFT(B402,1)))&gt;90),TRUE),TRUE,OR(NOT(ISTEXT(B402)),LEN(B402)&gt;64,LEN(B402)&lt;&gt;LEN(SUBSTITUTE(B402,"*","")),LEN(B402)&lt;&gt;LEN(SUBSTITUTE(B402,"?","")),LEN(B402)&lt;&gt;LEN(SUBSTITUTE(B402,"~","")),LEN(B402)&lt;&gt;LEN(SUBSTITUTE(B402,"=","")),LEN(B402)&lt;&gt;LEN(SUBSTITUTE(B402,"&lt;","")),LEN(B402)&lt;&gt;LEN(SUBSTITUTE(B402,"&gt;","")))),"ID: texto que empiece por A–Z, hasta 64 caracteres; sin *, ?, ~, =, &lt; ni &gt;. Ejemplo: T-001.",IF(COUNTIFS('Trades'!$A$9:$A$208,B402)&lt;&gt;1,"El ID debe corresponder a una sola fila de Trades",IF(NOT(ISNUMBER(C402)),"Introduzca una fecha y hora de cierre válidas",IF(OR(C402&lt;1,C402&gt;2958465),"Introduzca una fecha y hora de cierre válidas",IF(NOT(ISNUMBER(D402)),"Indique una cantidad cerrada positiva",IF(OR(D402&lt;=0,D402&gt;1000000,ROUND(D402,8)&lt;&gt;D402),"Indique una cantidad cerrada positiva",IF(NOT(ISNUMBER(INDEX('Trades'!$D$9:$D$208,MATCH(B402,'Trades'!$A$9:$A$208,0)))),"Introduzca una fecha y hora de apertura válidas",IF(C402&lt;INDEX('Trades'!$D$9:$D$208,MATCH(B402,'Trades'!$A$9:$A$208,0)),"El cierre precede a la apertura",IF(AND(E402&lt;&gt;"",OR(NOT(ISNUMBER(E402)),E402&lt;=0)),"Indique un precio positivo o deje la celda vacía",IF(AND(F402&lt;&gt;"",NOT(ISNUMBER(F402))),"El P&amp;L bruto debe ser numérico o estar vacío",IF(AND(ISNUMBER(F402),OR(ABS(F402)&gt;1000000000,ROUND(F402,2)&lt;&gt;F402)),"Importes: hasta 2 decimales; valor absoluto de entrada ≤ 1.000.000.000.",""))))))))))))))))</x:f>
      </x:c>
      <x:c r="I402" s="29" t="str">
        <x:f>IF(ISNUMBER(D402),ROUND(D402,8),"")</x:f>
      </x:c>
      <x:c r="J402" s="29" t="n">
        <x:f>IF(ISNUMBER(F402),1,0)</x:f>
        <x:v>0</x:v>
      </x:c>
      <x:c r="K402" s="29" t="n">
        <x:f>IF(COUNTA(A402:F402)=0,0,1)</x:f>
        <x:v>0</x:v>
      </x:c>
    </x:row>
    <x:row r="403" ht="36" customHeight="1">
      <x:c r="A403" s="34"/>
      <x:c r="B403" s="34"/>
      <x:c r="C403" s="35"/>
      <x:c r="D403" s="36"/>
      <x:c r="E403" s="36"/>
      <x:c r="F403" s="37"/>
      <x:c r="G403" s="38" t="n">
        <x:f>IF(K403=0,0,IF(H403="",1,-1))</x:f>
        <x:v>0</x:v>
      </x:c>
      <x:c r="H403" s="33" t="str">
        <x:f>IF(K403=0,"",IF(A403="","Introduzca el ID de salida",IF(IF(IFERROR(OR(CODE(UPPER(LEFT(A403,1)))&lt;65,CODE(UPPER(LEFT(A403,1)))&gt;90),TRUE),TRUE,OR(NOT(ISTEXT(A403)),LEN(A403)&gt;64,LEN(A403)&lt;&gt;LEN(SUBSTITUTE(A403,"*","")),LEN(A403)&lt;&gt;LEN(SUBSTITUTE(A403,"?","")),LEN(A403)&lt;&gt;LEN(SUBSTITUTE(A403,"~","")),LEN(A403)&lt;&gt;LEN(SUBSTITUTE(A403,"=","")),LEN(A403)&lt;&gt;LEN(SUBSTITUTE(A403,"&lt;","")),LEN(A403)&lt;&gt;LEN(SUBSTITUTE(A403,"&gt;","")))),"ID: texto que empiece por A–Z, hasta 64 caracteres; sin *, ?, ~, =, &lt; ni &gt;. Ejemplo: T-001.",IF(COUNTIFS('Exits'!$A$9:$A$608,A403)&lt;&gt;1,"ID de salida duplicado",IF(B403="","Introduzca el ID de la operación principal",IF(IF(IFERROR(OR(CODE(UPPER(LEFT(B403,1)))&lt;65,CODE(UPPER(LEFT(B403,1)))&gt;90),TRUE),TRUE,OR(NOT(ISTEXT(B403)),LEN(B403)&gt;64,LEN(B403)&lt;&gt;LEN(SUBSTITUTE(B403,"*","")),LEN(B403)&lt;&gt;LEN(SUBSTITUTE(B403,"?","")),LEN(B403)&lt;&gt;LEN(SUBSTITUTE(B403,"~","")),LEN(B403)&lt;&gt;LEN(SUBSTITUTE(B403,"=","")),LEN(B403)&lt;&gt;LEN(SUBSTITUTE(B403,"&lt;","")),LEN(B403)&lt;&gt;LEN(SUBSTITUTE(B403,"&gt;","")))),"ID: texto que empiece por A–Z, hasta 64 caracteres; sin *, ?, ~, =, &lt; ni &gt;. Ejemplo: T-001.",IF(COUNTIFS('Trades'!$A$9:$A$208,B403)&lt;&gt;1,"El ID debe corresponder a una sola fila de Trades",IF(NOT(ISNUMBER(C403)),"Introduzca una fecha y hora de cierre válidas",IF(OR(C403&lt;1,C403&gt;2958465),"Introduzca una fecha y hora de cierre válidas",IF(NOT(ISNUMBER(D403)),"Indique una cantidad cerrada positiva",IF(OR(D403&lt;=0,D403&gt;1000000,ROUND(D403,8)&lt;&gt;D403),"Indique una cantidad cerrada positiva",IF(NOT(ISNUMBER(INDEX('Trades'!$D$9:$D$208,MATCH(B403,'Trades'!$A$9:$A$208,0)))),"Introduzca una fecha y hora de apertura válidas",IF(C403&lt;INDEX('Trades'!$D$9:$D$208,MATCH(B403,'Trades'!$A$9:$A$208,0)),"El cierre precede a la apertura",IF(AND(E403&lt;&gt;"",OR(NOT(ISNUMBER(E403)),E403&lt;=0)),"Indique un precio positivo o deje la celda vacía",IF(AND(F403&lt;&gt;"",NOT(ISNUMBER(F403))),"El P&amp;L bruto debe ser numérico o estar vacío",IF(AND(ISNUMBER(F403),OR(ABS(F403)&gt;1000000000,ROUND(F403,2)&lt;&gt;F403)),"Importes: hasta 2 decimales; valor absoluto de entrada ≤ 1.000.000.000.",""))))))))))))))))</x:f>
      </x:c>
      <x:c r="I403" s="29" t="str">
        <x:f>IF(ISNUMBER(D403),ROUND(D403,8),"")</x:f>
      </x:c>
      <x:c r="J403" s="29" t="n">
        <x:f>IF(ISNUMBER(F403),1,0)</x:f>
        <x:v>0</x:v>
      </x:c>
      <x:c r="K403" s="29" t="n">
        <x:f>IF(COUNTA(A403:F403)=0,0,1)</x:f>
        <x:v>0</x:v>
      </x:c>
    </x:row>
    <x:row r="404" ht="36" customHeight="1">
      <x:c r="A404" s="34"/>
      <x:c r="B404" s="34"/>
      <x:c r="C404" s="35"/>
      <x:c r="D404" s="36"/>
      <x:c r="E404" s="36"/>
      <x:c r="F404" s="37"/>
      <x:c r="G404" s="38" t="n">
        <x:f>IF(K404=0,0,IF(H404="",1,-1))</x:f>
        <x:v>0</x:v>
      </x:c>
      <x:c r="H404" s="33" t="str">
        <x:f>IF(K404=0,"",IF(A404="","Introduzca el ID de salida",IF(IF(IFERROR(OR(CODE(UPPER(LEFT(A404,1)))&lt;65,CODE(UPPER(LEFT(A404,1)))&gt;90),TRUE),TRUE,OR(NOT(ISTEXT(A404)),LEN(A404)&gt;64,LEN(A404)&lt;&gt;LEN(SUBSTITUTE(A404,"*","")),LEN(A404)&lt;&gt;LEN(SUBSTITUTE(A404,"?","")),LEN(A404)&lt;&gt;LEN(SUBSTITUTE(A404,"~","")),LEN(A404)&lt;&gt;LEN(SUBSTITUTE(A404,"=","")),LEN(A404)&lt;&gt;LEN(SUBSTITUTE(A404,"&lt;","")),LEN(A404)&lt;&gt;LEN(SUBSTITUTE(A404,"&gt;","")))),"ID: texto que empiece por A–Z, hasta 64 caracteres; sin *, ?, ~, =, &lt; ni &gt;. Ejemplo: T-001.",IF(COUNTIFS('Exits'!$A$9:$A$608,A404)&lt;&gt;1,"ID de salida duplicado",IF(B404="","Introduzca el ID de la operación principal",IF(IF(IFERROR(OR(CODE(UPPER(LEFT(B404,1)))&lt;65,CODE(UPPER(LEFT(B404,1)))&gt;90),TRUE),TRUE,OR(NOT(ISTEXT(B404)),LEN(B404)&gt;64,LEN(B404)&lt;&gt;LEN(SUBSTITUTE(B404,"*","")),LEN(B404)&lt;&gt;LEN(SUBSTITUTE(B404,"?","")),LEN(B404)&lt;&gt;LEN(SUBSTITUTE(B404,"~","")),LEN(B404)&lt;&gt;LEN(SUBSTITUTE(B404,"=","")),LEN(B404)&lt;&gt;LEN(SUBSTITUTE(B404,"&lt;","")),LEN(B404)&lt;&gt;LEN(SUBSTITUTE(B404,"&gt;","")))),"ID: texto que empiece por A–Z, hasta 64 caracteres; sin *, ?, ~, =, &lt; ni &gt;. Ejemplo: T-001.",IF(COUNTIFS('Trades'!$A$9:$A$208,B404)&lt;&gt;1,"El ID debe corresponder a una sola fila de Trades",IF(NOT(ISNUMBER(C404)),"Introduzca una fecha y hora de cierre válidas",IF(OR(C404&lt;1,C404&gt;2958465),"Introduzca una fecha y hora de cierre válidas",IF(NOT(ISNUMBER(D404)),"Indique una cantidad cerrada positiva",IF(OR(D404&lt;=0,D404&gt;1000000,ROUND(D404,8)&lt;&gt;D404),"Indique una cantidad cerrada positiva",IF(NOT(ISNUMBER(INDEX('Trades'!$D$9:$D$208,MATCH(B404,'Trades'!$A$9:$A$208,0)))),"Introduzca una fecha y hora de apertura válidas",IF(C404&lt;INDEX('Trades'!$D$9:$D$208,MATCH(B404,'Trades'!$A$9:$A$208,0)),"El cierre precede a la apertura",IF(AND(E404&lt;&gt;"",OR(NOT(ISNUMBER(E404)),E404&lt;=0)),"Indique un precio positivo o deje la celda vacía",IF(AND(F404&lt;&gt;"",NOT(ISNUMBER(F404))),"El P&amp;L bruto debe ser numérico o estar vacío",IF(AND(ISNUMBER(F404),OR(ABS(F404)&gt;1000000000,ROUND(F404,2)&lt;&gt;F404)),"Importes: hasta 2 decimales; valor absoluto de entrada ≤ 1.000.000.000.",""))))))))))))))))</x:f>
      </x:c>
      <x:c r="I404" s="29" t="str">
        <x:f>IF(ISNUMBER(D404),ROUND(D404,8),"")</x:f>
      </x:c>
      <x:c r="J404" s="29" t="n">
        <x:f>IF(ISNUMBER(F404),1,0)</x:f>
        <x:v>0</x:v>
      </x:c>
      <x:c r="K404" s="29" t="n">
        <x:f>IF(COUNTA(A404:F404)=0,0,1)</x:f>
        <x:v>0</x:v>
      </x:c>
    </x:row>
    <x:row r="405" ht="36" customHeight="1">
      <x:c r="A405" s="34"/>
      <x:c r="B405" s="34"/>
      <x:c r="C405" s="35"/>
      <x:c r="D405" s="36"/>
      <x:c r="E405" s="36"/>
      <x:c r="F405" s="37"/>
      <x:c r="G405" s="38" t="n">
        <x:f>IF(K405=0,0,IF(H405="",1,-1))</x:f>
        <x:v>0</x:v>
      </x:c>
      <x:c r="H405" s="33" t="str">
        <x:f>IF(K405=0,"",IF(A405="","Introduzca el ID de salida",IF(IF(IFERROR(OR(CODE(UPPER(LEFT(A405,1)))&lt;65,CODE(UPPER(LEFT(A405,1)))&gt;90),TRUE),TRUE,OR(NOT(ISTEXT(A405)),LEN(A405)&gt;64,LEN(A405)&lt;&gt;LEN(SUBSTITUTE(A405,"*","")),LEN(A405)&lt;&gt;LEN(SUBSTITUTE(A405,"?","")),LEN(A405)&lt;&gt;LEN(SUBSTITUTE(A405,"~","")),LEN(A405)&lt;&gt;LEN(SUBSTITUTE(A405,"=","")),LEN(A405)&lt;&gt;LEN(SUBSTITUTE(A405,"&lt;","")),LEN(A405)&lt;&gt;LEN(SUBSTITUTE(A405,"&gt;","")))),"ID: texto que empiece por A–Z, hasta 64 caracteres; sin *, ?, ~, =, &lt; ni &gt;. Ejemplo: T-001.",IF(COUNTIFS('Exits'!$A$9:$A$608,A405)&lt;&gt;1,"ID de salida duplicado",IF(B405="","Introduzca el ID de la operación principal",IF(IF(IFERROR(OR(CODE(UPPER(LEFT(B405,1)))&lt;65,CODE(UPPER(LEFT(B405,1)))&gt;90),TRUE),TRUE,OR(NOT(ISTEXT(B405)),LEN(B405)&gt;64,LEN(B405)&lt;&gt;LEN(SUBSTITUTE(B405,"*","")),LEN(B405)&lt;&gt;LEN(SUBSTITUTE(B405,"?","")),LEN(B405)&lt;&gt;LEN(SUBSTITUTE(B405,"~","")),LEN(B405)&lt;&gt;LEN(SUBSTITUTE(B405,"=","")),LEN(B405)&lt;&gt;LEN(SUBSTITUTE(B405,"&lt;","")),LEN(B405)&lt;&gt;LEN(SUBSTITUTE(B405,"&gt;","")))),"ID: texto que empiece por A–Z, hasta 64 caracteres; sin *, ?, ~, =, &lt; ni &gt;. Ejemplo: T-001.",IF(COUNTIFS('Trades'!$A$9:$A$208,B405)&lt;&gt;1,"El ID debe corresponder a una sola fila de Trades",IF(NOT(ISNUMBER(C405)),"Introduzca una fecha y hora de cierre válidas",IF(OR(C405&lt;1,C405&gt;2958465),"Introduzca una fecha y hora de cierre válidas",IF(NOT(ISNUMBER(D405)),"Indique una cantidad cerrada positiva",IF(OR(D405&lt;=0,D405&gt;1000000,ROUND(D405,8)&lt;&gt;D405),"Indique una cantidad cerrada positiva",IF(NOT(ISNUMBER(INDEX('Trades'!$D$9:$D$208,MATCH(B405,'Trades'!$A$9:$A$208,0)))),"Introduzca una fecha y hora de apertura válidas",IF(C405&lt;INDEX('Trades'!$D$9:$D$208,MATCH(B405,'Trades'!$A$9:$A$208,0)),"El cierre precede a la apertura",IF(AND(E405&lt;&gt;"",OR(NOT(ISNUMBER(E405)),E405&lt;=0)),"Indique un precio positivo o deje la celda vacía",IF(AND(F405&lt;&gt;"",NOT(ISNUMBER(F405))),"El P&amp;L bruto debe ser numérico o estar vacío",IF(AND(ISNUMBER(F405),OR(ABS(F405)&gt;1000000000,ROUND(F405,2)&lt;&gt;F405)),"Importes: hasta 2 decimales; valor absoluto de entrada ≤ 1.000.000.000.",""))))))))))))))))</x:f>
      </x:c>
      <x:c r="I405" s="29" t="str">
        <x:f>IF(ISNUMBER(D405),ROUND(D405,8),"")</x:f>
      </x:c>
      <x:c r="J405" s="29" t="n">
        <x:f>IF(ISNUMBER(F405),1,0)</x:f>
        <x:v>0</x:v>
      </x:c>
      <x:c r="K405" s="29" t="n">
        <x:f>IF(COUNTA(A405:F405)=0,0,1)</x:f>
        <x:v>0</x:v>
      </x:c>
    </x:row>
    <x:row r="406" ht="36" customHeight="1">
      <x:c r="A406" s="34"/>
      <x:c r="B406" s="34"/>
      <x:c r="C406" s="35"/>
      <x:c r="D406" s="36"/>
      <x:c r="E406" s="36"/>
      <x:c r="F406" s="37"/>
      <x:c r="G406" s="38" t="n">
        <x:f>IF(K406=0,0,IF(H406="",1,-1))</x:f>
        <x:v>0</x:v>
      </x:c>
      <x:c r="H406" s="33" t="str">
        <x:f>IF(K406=0,"",IF(A406="","Introduzca el ID de salida",IF(IF(IFERROR(OR(CODE(UPPER(LEFT(A406,1)))&lt;65,CODE(UPPER(LEFT(A406,1)))&gt;90),TRUE),TRUE,OR(NOT(ISTEXT(A406)),LEN(A406)&gt;64,LEN(A406)&lt;&gt;LEN(SUBSTITUTE(A406,"*","")),LEN(A406)&lt;&gt;LEN(SUBSTITUTE(A406,"?","")),LEN(A406)&lt;&gt;LEN(SUBSTITUTE(A406,"~","")),LEN(A406)&lt;&gt;LEN(SUBSTITUTE(A406,"=","")),LEN(A406)&lt;&gt;LEN(SUBSTITUTE(A406,"&lt;","")),LEN(A406)&lt;&gt;LEN(SUBSTITUTE(A406,"&gt;","")))),"ID: texto que empiece por A–Z, hasta 64 caracteres; sin *, ?, ~, =, &lt; ni &gt;. Ejemplo: T-001.",IF(COUNTIFS('Exits'!$A$9:$A$608,A406)&lt;&gt;1,"ID de salida duplicado",IF(B406="","Introduzca el ID de la operación principal",IF(IF(IFERROR(OR(CODE(UPPER(LEFT(B406,1)))&lt;65,CODE(UPPER(LEFT(B406,1)))&gt;90),TRUE),TRUE,OR(NOT(ISTEXT(B406)),LEN(B406)&gt;64,LEN(B406)&lt;&gt;LEN(SUBSTITUTE(B406,"*","")),LEN(B406)&lt;&gt;LEN(SUBSTITUTE(B406,"?","")),LEN(B406)&lt;&gt;LEN(SUBSTITUTE(B406,"~","")),LEN(B406)&lt;&gt;LEN(SUBSTITUTE(B406,"=","")),LEN(B406)&lt;&gt;LEN(SUBSTITUTE(B406,"&lt;","")),LEN(B406)&lt;&gt;LEN(SUBSTITUTE(B406,"&gt;","")))),"ID: texto que empiece por A–Z, hasta 64 caracteres; sin *, ?, ~, =, &lt; ni &gt;. Ejemplo: T-001.",IF(COUNTIFS('Trades'!$A$9:$A$208,B406)&lt;&gt;1,"El ID debe corresponder a una sola fila de Trades",IF(NOT(ISNUMBER(C406)),"Introduzca una fecha y hora de cierre válidas",IF(OR(C406&lt;1,C406&gt;2958465),"Introduzca una fecha y hora de cierre válidas",IF(NOT(ISNUMBER(D406)),"Indique una cantidad cerrada positiva",IF(OR(D406&lt;=0,D406&gt;1000000,ROUND(D406,8)&lt;&gt;D406),"Indique una cantidad cerrada positiva",IF(NOT(ISNUMBER(INDEX('Trades'!$D$9:$D$208,MATCH(B406,'Trades'!$A$9:$A$208,0)))),"Introduzca una fecha y hora de apertura válidas",IF(C406&lt;INDEX('Trades'!$D$9:$D$208,MATCH(B406,'Trades'!$A$9:$A$208,0)),"El cierre precede a la apertura",IF(AND(E406&lt;&gt;"",OR(NOT(ISNUMBER(E406)),E406&lt;=0)),"Indique un precio positivo o deje la celda vacía",IF(AND(F406&lt;&gt;"",NOT(ISNUMBER(F406))),"El P&amp;L bruto debe ser numérico o estar vacío",IF(AND(ISNUMBER(F406),OR(ABS(F406)&gt;1000000000,ROUND(F406,2)&lt;&gt;F406)),"Importes: hasta 2 decimales; valor absoluto de entrada ≤ 1.000.000.000.",""))))))))))))))))</x:f>
      </x:c>
      <x:c r="I406" s="29" t="str">
        <x:f>IF(ISNUMBER(D406),ROUND(D406,8),"")</x:f>
      </x:c>
      <x:c r="J406" s="29" t="n">
        <x:f>IF(ISNUMBER(F406),1,0)</x:f>
        <x:v>0</x:v>
      </x:c>
      <x:c r="K406" s="29" t="n">
        <x:f>IF(COUNTA(A406:F406)=0,0,1)</x:f>
        <x:v>0</x:v>
      </x:c>
    </x:row>
    <x:row r="407" ht="36" customHeight="1">
      <x:c r="A407" s="34"/>
      <x:c r="B407" s="34"/>
      <x:c r="C407" s="35"/>
      <x:c r="D407" s="36"/>
      <x:c r="E407" s="36"/>
      <x:c r="F407" s="37"/>
      <x:c r="G407" s="38" t="n">
        <x:f>IF(K407=0,0,IF(H407="",1,-1))</x:f>
        <x:v>0</x:v>
      </x:c>
      <x:c r="H407" s="33" t="str">
        <x:f>IF(K407=0,"",IF(A407="","Introduzca el ID de salida",IF(IF(IFERROR(OR(CODE(UPPER(LEFT(A407,1)))&lt;65,CODE(UPPER(LEFT(A407,1)))&gt;90),TRUE),TRUE,OR(NOT(ISTEXT(A407)),LEN(A407)&gt;64,LEN(A407)&lt;&gt;LEN(SUBSTITUTE(A407,"*","")),LEN(A407)&lt;&gt;LEN(SUBSTITUTE(A407,"?","")),LEN(A407)&lt;&gt;LEN(SUBSTITUTE(A407,"~","")),LEN(A407)&lt;&gt;LEN(SUBSTITUTE(A407,"=","")),LEN(A407)&lt;&gt;LEN(SUBSTITUTE(A407,"&lt;","")),LEN(A407)&lt;&gt;LEN(SUBSTITUTE(A407,"&gt;","")))),"ID: texto que empiece por A–Z, hasta 64 caracteres; sin *, ?, ~, =, &lt; ni &gt;. Ejemplo: T-001.",IF(COUNTIFS('Exits'!$A$9:$A$608,A407)&lt;&gt;1,"ID de salida duplicado",IF(B407="","Introduzca el ID de la operación principal",IF(IF(IFERROR(OR(CODE(UPPER(LEFT(B407,1)))&lt;65,CODE(UPPER(LEFT(B407,1)))&gt;90),TRUE),TRUE,OR(NOT(ISTEXT(B407)),LEN(B407)&gt;64,LEN(B407)&lt;&gt;LEN(SUBSTITUTE(B407,"*","")),LEN(B407)&lt;&gt;LEN(SUBSTITUTE(B407,"?","")),LEN(B407)&lt;&gt;LEN(SUBSTITUTE(B407,"~","")),LEN(B407)&lt;&gt;LEN(SUBSTITUTE(B407,"=","")),LEN(B407)&lt;&gt;LEN(SUBSTITUTE(B407,"&lt;","")),LEN(B407)&lt;&gt;LEN(SUBSTITUTE(B407,"&gt;","")))),"ID: texto que empiece por A–Z, hasta 64 caracteres; sin *, ?, ~, =, &lt; ni &gt;. Ejemplo: T-001.",IF(COUNTIFS('Trades'!$A$9:$A$208,B407)&lt;&gt;1,"El ID debe corresponder a una sola fila de Trades",IF(NOT(ISNUMBER(C407)),"Introduzca una fecha y hora de cierre válidas",IF(OR(C407&lt;1,C407&gt;2958465),"Introduzca una fecha y hora de cierre válidas",IF(NOT(ISNUMBER(D407)),"Indique una cantidad cerrada positiva",IF(OR(D407&lt;=0,D407&gt;1000000,ROUND(D407,8)&lt;&gt;D407),"Indique una cantidad cerrada positiva",IF(NOT(ISNUMBER(INDEX('Trades'!$D$9:$D$208,MATCH(B407,'Trades'!$A$9:$A$208,0)))),"Introduzca una fecha y hora de apertura válidas",IF(C407&lt;INDEX('Trades'!$D$9:$D$208,MATCH(B407,'Trades'!$A$9:$A$208,0)),"El cierre precede a la apertura",IF(AND(E407&lt;&gt;"",OR(NOT(ISNUMBER(E407)),E407&lt;=0)),"Indique un precio positivo o deje la celda vacía",IF(AND(F407&lt;&gt;"",NOT(ISNUMBER(F407))),"El P&amp;L bruto debe ser numérico o estar vacío",IF(AND(ISNUMBER(F407),OR(ABS(F407)&gt;1000000000,ROUND(F407,2)&lt;&gt;F407)),"Importes: hasta 2 decimales; valor absoluto de entrada ≤ 1.000.000.000.",""))))))))))))))))</x:f>
      </x:c>
      <x:c r="I407" s="29" t="str">
        <x:f>IF(ISNUMBER(D407),ROUND(D407,8),"")</x:f>
      </x:c>
      <x:c r="J407" s="29" t="n">
        <x:f>IF(ISNUMBER(F407),1,0)</x:f>
        <x:v>0</x:v>
      </x:c>
      <x:c r="K407" s="29" t="n">
        <x:f>IF(COUNTA(A407:F407)=0,0,1)</x:f>
        <x:v>0</x:v>
      </x:c>
    </x:row>
    <x:row r="408" ht="36" customHeight="1">
      <x:c r="A408" s="34"/>
      <x:c r="B408" s="34"/>
      <x:c r="C408" s="35"/>
      <x:c r="D408" s="36"/>
      <x:c r="E408" s="36"/>
      <x:c r="F408" s="37"/>
      <x:c r="G408" s="38" t="n">
        <x:f>IF(K408=0,0,IF(H408="",1,-1))</x:f>
        <x:v>0</x:v>
      </x:c>
      <x:c r="H408" s="33" t="str">
        <x:f>IF(K408=0,"",IF(A408="","Introduzca el ID de salida",IF(IF(IFERROR(OR(CODE(UPPER(LEFT(A408,1)))&lt;65,CODE(UPPER(LEFT(A408,1)))&gt;90),TRUE),TRUE,OR(NOT(ISTEXT(A408)),LEN(A408)&gt;64,LEN(A408)&lt;&gt;LEN(SUBSTITUTE(A408,"*","")),LEN(A408)&lt;&gt;LEN(SUBSTITUTE(A408,"?","")),LEN(A408)&lt;&gt;LEN(SUBSTITUTE(A408,"~","")),LEN(A408)&lt;&gt;LEN(SUBSTITUTE(A408,"=","")),LEN(A408)&lt;&gt;LEN(SUBSTITUTE(A408,"&lt;","")),LEN(A408)&lt;&gt;LEN(SUBSTITUTE(A408,"&gt;","")))),"ID: texto que empiece por A–Z, hasta 64 caracteres; sin *, ?, ~, =, &lt; ni &gt;. Ejemplo: T-001.",IF(COUNTIFS('Exits'!$A$9:$A$608,A408)&lt;&gt;1,"ID de salida duplicado",IF(B408="","Introduzca el ID de la operación principal",IF(IF(IFERROR(OR(CODE(UPPER(LEFT(B408,1)))&lt;65,CODE(UPPER(LEFT(B408,1)))&gt;90),TRUE),TRUE,OR(NOT(ISTEXT(B408)),LEN(B408)&gt;64,LEN(B408)&lt;&gt;LEN(SUBSTITUTE(B408,"*","")),LEN(B408)&lt;&gt;LEN(SUBSTITUTE(B408,"?","")),LEN(B408)&lt;&gt;LEN(SUBSTITUTE(B408,"~","")),LEN(B408)&lt;&gt;LEN(SUBSTITUTE(B408,"=","")),LEN(B408)&lt;&gt;LEN(SUBSTITUTE(B408,"&lt;","")),LEN(B408)&lt;&gt;LEN(SUBSTITUTE(B408,"&gt;","")))),"ID: texto que empiece por A–Z, hasta 64 caracteres; sin *, ?, ~, =, &lt; ni &gt;. Ejemplo: T-001.",IF(COUNTIFS('Trades'!$A$9:$A$208,B408)&lt;&gt;1,"El ID debe corresponder a una sola fila de Trades",IF(NOT(ISNUMBER(C408)),"Introduzca una fecha y hora de cierre válidas",IF(OR(C408&lt;1,C408&gt;2958465),"Introduzca una fecha y hora de cierre válidas",IF(NOT(ISNUMBER(D408)),"Indique una cantidad cerrada positiva",IF(OR(D408&lt;=0,D408&gt;1000000,ROUND(D408,8)&lt;&gt;D408),"Indique una cantidad cerrada positiva",IF(NOT(ISNUMBER(INDEX('Trades'!$D$9:$D$208,MATCH(B408,'Trades'!$A$9:$A$208,0)))),"Introduzca una fecha y hora de apertura válidas",IF(C408&lt;INDEX('Trades'!$D$9:$D$208,MATCH(B408,'Trades'!$A$9:$A$208,0)),"El cierre precede a la apertura",IF(AND(E408&lt;&gt;"",OR(NOT(ISNUMBER(E408)),E408&lt;=0)),"Indique un precio positivo o deje la celda vacía",IF(AND(F408&lt;&gt;"",NOT(ISNUMBER(F408))),"El P&amp;L bruto debe ser numérico o estar vacío",IF(AND(ISNUMBER(F408),OR(ABS(F408)&gt;1000000000,ROUND(F408,2)&lt;&gt;F408)),"Importes: hasta 2 decimales; valor absoluto de entrada ≤ 1.000.000.000.",""))))))))))))))))</x:f>
      </x:c>
      <x:c r="I408" s="29" t="str">
        <x:f>IF(ISNUMBER(D408),ROUND(D408,8),"")</x:f>
      </x:c>
      <x:c r="J408" s="29" t="n">
        <x:f>IF(ISNUMBER(F408),1,0)</x:f>
        <x:v>0</x:v>
      </x:c>
      <x:c r="K408" s="29" t="n">
        <x:f>IF(COUNTA(A408:F408)=0,0,1)</x:f>
        <x:v>0</x:v>
      </x:c>
    </x:row>
    <x:row r="409" ht="36" customHeight="1">
      <x:c r="A409" s="34"/>
      <x:c r="B409" s="34"/>
      <x:c r="C409" s="35"/>
      <x:c r="D409" s="36"/>
      <x:c r="E409" s="36"/>
      <x:c r="F409" s="37"/>
      <x:c r="G409" s="38" t="n">
        <x:f>IF(K409=0,0,IF(H409="",1,-1))</x:f>
        <x:v>0</x:v>
      </x:c>
      <x:c r="H409" s="33" t="str">
        <x:f>IF(K409=0,"",IF(A409="","Introduzca el ID de salida",IF(IF(IFERROR(OR(CODE(UPPER(LEFT(A409,1)))&lt;65,CODE(UPPER(LEFT(A409,1)))&gt;90),TRUE),TRUE,OR(NOT(ISTEXT(A409)),LEN(A409)&gt;64,LEN(A409)&lt;&gt;LEN(SUBSTITUTE(A409,"*","")),LEN(A409)&lt;&gt;LEN(SUBSTITUTE(A409,"?","")),LEN(A409)&lt;&gt;LEN(SUBSTITUTE(A409,"~","")),LEN(A409)&lt;&gt;LEN(SUBSTITUTE(A409,"=","")),LEN(A409)&lt;&gt;LEN(SUBSTITUTE(A409,"&lt;","")),LEN(A409)&lt;&gt;LEN(SUBSTITUTE(A409,"&gt;","")))),"ID: texto que empiece por A–Z, hasta 64 caracteres; sin *, ?, ~, =, &lt; ni &gt;. Ejemplo: T-001.",IF(COUNTIFS('Exits'!$A$9:$A$608,A409)&lt;&gt;1,"ID de salida duplicado",IF(B409="","Introduzca el ID de la operación principal",IF(IF(IFERROR(OR(CODE(UPPER(LEFT(B409,1)))&lt;65,CODE(UPPER(LEFT(B409,1)))&gt;90),TRUE),TRUE,OR(NOT(ISTEXT(B409)),LEN(B409)&gt;64,LEN(B409)&lt;&gt;LEN(SUBSTITUTE(B409,"*","")),LEN(B409)&lt;&gt;LEN(SUBSTITUTE(B409,"?","")),LEN(B409)&lt;&gt;LEN(SUBSTITUTE(B409,"~","")),LEN(B409)&lt;&gt;LEN(SUBSTITUTE(B409,"=","")),LEN(B409)&lt;&gt;LEN(SUBSTITUTE(B409,"&lt;","")),LEN(B409)&lt;&gt;LEN(SUBSTITUTE(B409,"&gt;","")))),"ID: texto que empiece por A–Z, hasta 64 caracteres; sin *, ?, ~, =, &lt; ni &gt;. Ejemplo: T-001.",IF(COUNTIFS('Trades'!$A$9:$A$208,B409)&lt;&gt;1,"El ID debe corresponder a una sola fila de Trades",IF(NOT(ISNUMBER(C409)),"Introduzca una fecha y hora de cierre válidas",IF(OR(C409&lt;1,C409&gt;2958465),"Introduzca una fecha y hora de cierre válidas",IF(NOT(ISNUMBER(D409)),"Indique una cantidad cerrada positiva",IF(OR(D409&lt;=0,D409&gt;1000000,ROUND(D409,8)&lt;&gt;D409),"Indique una cantidad cerrada positiva",IF(NOT(ISNUMBER(INDEX('Trades'!$D$9:$D$208,MATCH(B409,'Trades'!$A$9:$A$208,0)))),"Introduzca una fecha y hora de apertura válidas",IF(C409&lt;INDEX('Trades'!$D$9:$D$208,MATCH(B409,'Trades'!$A$9:$A$208,0)),"El cierre precede a la apertura",IF(AND(E409&lt;&gt;"",OR(NOT(ISNUMBER(E409)),E409&lt;=0)),"Indique un precio positivo o deje la celda vacía",IF(AND(F409&lt;&gt;"",NOT(ISNUMBER(F409))),"El P&amp;L bruto debe ser numérico o estar vacío",IF(AND(ISNUMBER(F409),OR(ABS(F409)&gt;1000000000,ROUND(F409,2)&lt;&gt;F409)),"Importes: hasta 2 decimales; valor absoluto de entrada ≤ 1.000.000.000.",""))))))))))))))))</x:f>
      </x:c>
      <x:c r="I409" s="29" t="str">
        <x:f>IF(ISNUMBER(D409),ROUND(D409,8),"")</x:f>
      </x:c>
      <x:c r="J409" s="29" t="n">
        <x:f>IF(ISNUMBER(F409),1,0)</x:f>
        <x:v>0</x:v>
      </x:c>
      <x:c r="K409" s="29" t="n">
        <x:f>IF(COUNTA(A409:F409)=0,0,1)</x:f>
        <x:v>0</x:v>
      </x:c>
    </x:row>
    <x:row r="410" ht="36" customHeight="1">
      <x:c r="A410" s="34"/>
      <x:c r="B410" s="34"/>
      <x:c r="C410" s="35"/>
      <x:c r="D410" s="36"/>
      <x:c r="E410" s="36"/>
      <x:c r="F410" s="37"/>
      <x:c r="G410" s="38" t="n">
        <x:f>IF(K410=0,0,IF(H410="",1,-1))</x:f>
        <x:v>0</x:v>
      </x:c>
      <x:c r="H410" s="33" t="str">
        <x:f>IF(K410=0,"",IF(A410="","Introduzca el ID de salida",IF(IF(IFERROR(OR(CODE(UPPER(LEFT(A410,1)))&lt;65,CODE(UPPER(LEFT(A410,1)))&gt;90),TRUE),TRUE,OR(NOT(ISTEXT(A410)),LEN(A410)&gt;64,LEN(A410)&lt;&gt;LEN(SUBSTITUTE(A410,"*","")),LEN(A410)&lt;&gt;LEN(SUBSTITUTE(A410,"?","")),LEN(A410)&lt;&gt;LEN(SUBSTITUTE(A410,"~","")),LEN(A410)&lt;&gt;LEN(SUBSTITUTE(A410,"=","")),LEN(A410)&lt;&gt;LEN(SUBSTITUTE(A410,"&lt;","")),LEN(A410)&lt;&gt;LEN(SUBSTITUTE(A410,"&gt;","")))),"ID: texto que empiece por A–Z, hasta 64 caracteres; sin *, ?, ~, =, &lt; ni &gt;. Ejemplo: T-001.",IF(COUNTIFS('Exits'!$A$9:$A$608,A410)&lt;&gt;1,"ID de salida duplicado",IF(B410="","Introduzca el ID de la operación principal",IF(IF(IFERROR(OR(CODE(UPPER(LEFT(B410,1)))&lt;65,CODE(UPPER(LEFT(B410,1)))&gt;90),TRUE),TRUE,OR(NOT(ISTEXT(B410)),LEN(B410)&gt;64,LEN(B410)&lt;&gt;LEN(SUBSTITUTE(B410,"*","")),LEN(B410)&lt;&gt;LEN(SUBSTITUTE(B410,"?","")),LEN(B410)&lt;&gt;LEN(SUBSTITUTE(B410,"~","")),LEN(B410)&lt;&gt;LEN(SUBSTITUTE(B410,"=","")),LEN(B410)&lt;&gt;LEN(SUBSTITUTE(B410,"&lt;","")),LEN(B410)&lt;&gt;LEN(SUBSTITUTE(B410,"&gt;","")))),"ID: texto que empiece por A–Z, hasta 64 caracteres; sin *, ?, ~, =, &lt; ni &gt;. Ejemplo: T-001.",IF(COUNTIFS('Trades'!$A$9:$A$208,B410)&lt;&gt;1,"El ID debe corresponder a una sola fila de Trades",IF(NOT(ISNUMBER(C410)),"Introduzca una fecha y hora de cierre válidas",IF(OR(C410&lt;1,C410&gt;2958465),"Introduzca una fecha y hora de cierre válidas",IF(NOT(ISNUMBER(D410)),"Indique una cantidad cerrada positiva",IF(OR(D410&lt;=0,D410&gt;1000000,ROUND(D410,8)&lt;&gt;D410),"Indique una cantidad cerrada positiva",IF(NOT(ISNUMBER(INDEX('Trades'!$D$9:$D$208,MATCH(B410,'Trades'!$A$9:$A$208,0)))),"Introduzca una fecha y hora de apertura válidas",IF(C410&lt;INDEX('Trades'!$D$9:$D$208,MATCH(B410,'Trades'!$A$9:$A$208,0)),"El cierre precede a la apertura",IF(AND(E410&lt;&gt;"",OR(NOT(ISNUMBER(E410)),E410&lt;=0)),"Indique un precio positivo o deje la celda vacía",IF(AND(F410&lt;&gt;"",NOT(ISNUMBER(F410))),"El P&amp;L bruto debe ser numérico o estar vacío",IF(AND(ISNUMBER(F410),OR(ABS(F410)&gt;1000000000,ROUND(F410,2)&lt;&gt;F410)),"Importes: hasta 2 decimales; valor absoluto de entrada ≤ 1.000.000.000.",""))))))))))))))))</x:f>
      </x:c>
      <x:c r="I410" s="29" t="str">
        <x:f>IF(ISNUMBER(D410),ROUND(D410,8),"")</x:f>
      </x:c>
      <x:c r="J410" s="29" t="n">
        <x:f>IF(ISNUMBER(F410),1,0)</x:f>
        <x:v>0</x:v>
      </x:c>
      <x:c r="K410" s="29" t="n">
        <x:f>IF(COUNTA(A410:F410)=0,0,1)</x:f>
        <x:v>0</x:v>
      </x:c>
    </x:row>
    <x:row r="411" ht="36" customHeight="1">
      <x:c r="A411" s="34"/>
      <x:c r="B411" s="34"/>
      <x:c r="C411" s="35"/>
      <x:c r="D411" s="36"/>
      <x:c r="E411" s="36"/>
      <x:c r="F411" s="37"/>
      <x:c r="G411" s="38" t="n">
        <x:f>IF(K411=0,0,IF(H411="",1,-1))</x:f>
        <x:v>0</x:v>
      </x:c>
      <x:c r="H411" s="33" t="str">
        <x:f>IF(K411=0,"",IF(A411="","Introduzca el ID de salida",IF(IF(IFERROR(OR(CODE(UPPER(LEFT(A411,1)))&lt;65,CODE(UPPER(LEFT(A411,1)))&gt;90),TRUE),TRUE,OR(NOT(ISTEXT(A411)),LEN(A411)&gt;64,LEN(A411)&lt;&gt;LEN(SUBSTITUTE(A411,"*","")),LEN(A411)&lt;&gt;LEN(SUBSTITUTE(A411,"?","")),LEN(A411)&lt;&gt;LEN(SUBSTITUTE(A411,"~","")),LEN(A411)&lt;&gt;LEN(SUBSTITUTE(A411,"=","")),LEN(A411)&lt;&gt;LEN(SUBSTITUTE(A411,"&lt;","")),LEN(A411)&lt;&gt;LEN(SUBSTITUTE(A411,"&gt;","")))),"ID: texto que empiece por A–Z, hasta 64 caracteres; sin *, ?, ~, =, &lt; ni &gt;. Ejemplo: T-001.",IF(COUNTIFS('Exits'!$A$9:$A$608,A411)&lt;&gt;1,"ID de salida duplicado",IF(B411="","Introduzca el ID de la operación principal",IF(IF(IFERROR(OR(CODE(UPPER(LEFT(B411,1)))&lt;65,CODE(UPPER(LEFT(B411,1)))&gt;90),TRUE),TRUE,OR(NOT(ISTEXT(B411)),LEN(B411)&gt;64,LEN(B411)&lt;&gt;LEN(SUBSTITUTE(B411,"*","")),LEN(B411)&lt;&gt;LEN(SUBSTITUTE(B411,"?","")),LEN(B411)&lt;&gt;LEN(SUBSTITUTE(B411,"~","")),LEN(B411)&lt;&gt;LEN(SUBSTITUTE(B411,"=","")),LEN(B411)&lt;&gt;LEN(SUBSTITUTE(B411,"&lt;","")),LEN(B411)&lt;&gt;LEN(SUBSTITUTE(B411,"&gt;","")))),"ID: texto que empiece por A–Z, hasta 64 caracteres; sin *, ?, ~, =, &lt; ni &gt;. Ejemplo: T-001.",IF(COUNTIFS('Trades'!$A$9:$A$208,B411)&lt;&gt;1,"El ID debe corresponder a una sola fila de Trades",IF(NOT(ISNUMBER(C411)),"Introduzca una fecha y hora de cierre válidas",IF(OR(C411&lt;1,C411&gt;2958465),"Introduzca una fecha y hora de cierre válidas",IF(NOT(ISNUMBER(D411)),"Indique una cantidad cerrada positiva",IF(OR(D411&lt;=0,D411&gt;1000000,ROUND(D411,8)&lt;&gt;D411),"Indique una cantidad cerrada positiva",IF(NOT(ISNUMBER(INDEX('Trades'!$D$9:$D$208,MATCH(B411,'Trades'!$A$9:$A$208,0)))),"Introduzca una fecha y hora de apertura válidas",IF(C411&lt;INDEX('Trades'!$D$9:$D$208,MATCH(B411,'Trades'!$A$9:$A$208,0)),"El cierre precede a la apertura",IF(AND(E411&lt;&gt;"",OR(NOT(ISNUMBER(E411)),E411&lt;=0)),"Indique un precio positivo o deje la celda vacía",IF(AND(F411&lt;&gt;"",NOT(ISNUMBER(F411))),"El P&amp;L bruto debe ser numérico o estar vacío",IF(AND(ISNUMBER(F411),OR(ABS(F411)&gt;1000000000,ROUND(F411,2)&lt;&gt;F411)),"Importes: hasta 2 decimales; valor absoluto de entrada ≤ 1.000.000.000.",""))))))))))))))))</x:f>
      </x:c>
      <x:c r="I411" s="29" t="str">
        <x:f>IF(ISNUMBER(D411),ROUND(D411,8),"")</x:f>
      </x:c>
      <x:c r="J411" s="29" t="n">
        <x:f>IF(ISNUMBER(F411),1,0)</x:f>
        <x:v>0</x:v>
      </x:c>
      <x:c r="K411" s="29" t="n">
        <x:f>IF(COUNTA(A411:F411)=0,0,1)</x:f>
        <x:v>0</x:v>
      </x:c>
    </x:row>
    <x:row r="412" ht="36" customHeight="1">
      <x:c r="A412" s="34"/>
      <x:c r="B412" s="34"/>
      <x:c r="C412" s="35"/>
      <x:c r="D412" s="36"/>
      <x:c r="E412" s="36"/>
      <x:c r="F412" s="37"/>
      <x:c r="G412" s="38" t="n">
        <x:f>IF(K412=0,0,IF(H412="",1,-1))</x:f>
        <x:v>0</x:v>
      </x:c>
      <x:c r="H412" s="33" t="str">
        <x:f>IF(K412=0,"",IF(A412="","Introduzca el ID de salida",IF(IF(IFERROR(OR(CODE(UPPER(LEFT(A412,1)))&lt;65,CODE(UPPER(LEFT(A412,1)))&gt;90),TRUE),TRUE,OR(NOT(ISTEXT(A412)),LEN(A412)&gt;64,LEN(A412)&lt;&gt;LEN(SUBSTITUTE(A412,"*","")),LEN(A412)&lt;&gt;LEN(SUBSTITUTE(A412,"?","")),LEN(A412)&lt;&gt;LEN(SUBSTITUTE(A412,"~","")),LEN(A412)&lt;&gt;LEN(SUBSTITUTE(A412,"=","")),LEN(A412)&lt;&gt;LEN(SUBSTITUTE(A412,"&lt;","")),LEN(A412)&lt;&gt;LEN(SUBSTITUTE(A412,"&gt;","")))),"ID: texto que empiece por A–Z, hasta 64 caracteres; sin *, ?, ~, =, &lt; ni &gt;. Ejemplo: T-001.",IF(COUNTIFS('Exits'!$A$9:$A$608,A412)&lt;&gt;1,"ID de salida duplicado",IF(B412="","Introduzca el ID de la operación principal",IF(IF(IFERROR(OR(CODE(UPPER(LEFT(B412,1)))&lt;65,CODE(UPPER(LEFT(B412,1)))&gt;90),TRUE),TRUE,OR(NOT(ISTEXT(B412)),LEN(B412)&gt;64,LEN(B412)&lt;&gt;LEN(SUBSTITUTE(B412,"*","")),LEN(B412)&lt;&gt;LEN(SUBSTITUTE(B412,"?","")),LEN(B412)&lt;&gt;LEN(SUBSTITUTE(B412,"~","")),LEN(B412)&lt;&gt;LEN(SUBSTITUTE(B412,"=","")),LEN(B412)&lt;&gt;LEN(SUBSTITUTE(B412,"&lt;","")),LEN(B412)&lt;&gt;LEN(SUBSTITUTE(B412,"&gt;","")))),"ID: texto que empiece por A–Z, hasta 64 caracteres; sin *, ?, ~, =, &lt; ni &gt;. Ejemplo: T-001.",IF(COUNTIFS('Trades'!$A$9:$A$208,B412)&lt;&gt;1,"El ID debe corresponder a una sola fila de Trades",IF(NOT(ISNUMBER(C412)),"Introduzca una fecha y hora de cierre válidas",IF(OR(C412&lt;1,C412&gt;2958465),"Introduzca una fecha y hora de cierre válidas",IF(NOT(ISNUMBER(D412)),"Indique una cantidad cerrada positiva",IF(OR(D412&lt;=0,D412&gt;1000000,ROUND(D412,8)&lt;&gt;D412),"Indique una cantidad cerrada positiva",IF(NOT(ISNUMBER(INDEX('Trades'!$D$9:$D$208,MATCH(B412,'Trades'!$A$9:$A$208,0)))),"Introduzca una fecha y hora de apertura válidas",IF(C412&lt;INDEX('Trades'!$D$9:$D$208,MATCH(B412,'Trades'!$A$9:$A$208,0)),"El cierre precede a la apertura",IF(AND(E412&lt;&gt;"",OR(NOT(ISNUMBER(E412)),E412&lt;=0)),"Indique un precio positivo o deje la celda vacía",IF(AND(F412&lt;&gt;"",NOT(ISNUMBER(F412))),"El P&amp;L bruto debe ser numérico o estar vacío",IF(AND(ISNUMBER(F412),OR(ABS(F412)&gt;1000000000,ROUND(F412,2)&lt;&gt;F412)),"Importes: hasta 2 decimales; valor absoluto de entrada ≤ 1.000.000.000.",""))))))))))))))))</x:f>
      </x:c>
      <x:c r="I412" s="29" t="str">
        <x:f>IF(ISNUMBER(D412),ROUND(D412,8),"")</x:f>
      </x:c>
      <x:c r="J412" s="29" t="n">
        <x:f>IF(ISNUMBER(F412),1,0)</x:f>
        <x:v>0</x:v>
      </x:c>
      <x:c r="K412" s="29" t="n">
        <x:f>IF(COUNTA(A412:F412)=0,0,1)</x:f>
        <x:v>0</x:v>
      </x:c>
    </x:row>
    <x:row r="413" ht="36" customHeight="1">
      <x:c r="A413" s="34"/>
      <x:c r="B413" s="34"/>
      <x:c r="C413" s="35"/>
      <x:c r="D413" s="36"/>
      <x:c r="E413" s="36"/>
      <x:c r="F413" s="37"/>
      <x:c r="G413" s="38" t="n">
        <x:f>IF(K413=0,0,IF(H413="",1,-1))</x:f>
        <x:v>0</x:v>
      </x:c>
      <x:c r="H413" s="33" t="str">
        <x:f>IF(K413=0,"",IF(A413="","Introduzca el ID de salida",IF(IF(IFERROR(OR(CODE(UPPER(LEFT(A413,1)))&lt;65,CODE(UPPER(LEFT(A413,1)))&gt;90),TRUE),TRUE,OR(NOT(ISTEXT(A413)),LEN(A413)&gt;64,LEN(A413)&lt;&gt;LEN(SUBSTITUTE(A413,"*","")),LEN(A413)&lt;&gt;LEN(SUBSTITUTE(A413,"?","")),LEN(A413)&lt;&gt;LEN(SUBSTITUTE(A413,"~","")),LEN(A413)&lt;&gt;LEN(SUBSTITUTE(A413,"=","")),LEN(A413)&lt;&gt;LEN(SUBSTITUTE(A413,"&lt;","")),LEN(A413)&lt;&gt;LEN(SUBSTITUTE(A413,"&gt;","")))),"ID: texto que empiece por A–Z, hasta 64 caracteres; sin *, ?, ~, =, &lt; ni &gt;. Ejemplo: T-001.",IF(COUNTIFS('Exits'!$A$9:$A$608,A413)&lt;&gt;1,"ID de salida duplicado",IF(B413="","Introduzca el ID de la operación principal",IF(IF(IFERROR(OR(CODE(UPPER(LEFT(B413,1)))&lt;65,CODE(UPPER(LEFT(B413,1)))&gt;90),TRUE),TRUE,OR(NOT(ISTEXT(B413)),LEN(B413)&gt;64,LEN(B413)&lt;&gt;LEN(SUBSTITUTE(B413,"*","")),LEN(B413)&lt;&gt;LEN(SUBSTITUTE(B413,"?","")),LEN(B413)&lt;&gt;LEN(SUBSTITUTE(B413,"~","")),LEN(B413)&lt;&gt;LEN(SUBSTITUTE(B413,"=","")),LEN(B413)&lt;&gt;LEN(SUBSTITUTE(B413,"&lt;","")),LEN(B413)&lt;&gt;LEN(SUBSTITUTE(B413,"&gt;","")))),"ID: texto que empiece por A–Z, hasta 64 caracteres; sin *, ?, ~, =, &lt; ni &gt;. Ejemplo: T-001.",IF(COUNTIFS('Trades'!$A$9:$A$208,B413)&lt;&gt;1,"El ID debe corresponder a una sola fila de Trades",IF(NOT(ISNUMBER(C413)),"Introduzca una fecha y hora de cierre válidas",IF(OR(C413&lt;1,C413&gt;2958465),"Introduzca una fecha y hora de cierre válidas",IF(NOT(ISNUMBER(D413)),"Indique una cantidad cerrada positiva",IF(OR(D413&lt;=0,D413&gt;1000000,ROUND(D413,8)&lt;&gt;D413),"Indique una cantidad cerrada positiva",IF(NOT(ISNUMBER(INDEX('Trades'!$D$9:$D$208,MATCH(B413,'Trades'!$A$9:$A$208,0)))),"Introduzca una fecha y hora de apertura válidas",IF(C413&lt;INDEX('Trades'!$D$9:$D$208,MATCH(B413,'Trades'!$A$9:$A$208,0)),"El cierre precede a la apertura",IF(AND(E413&lt;&gt;"",OR(NOT(ISNUMBER(E413)),E413&lt;=0)),"Indique un precio positivo o deje la celda vacía",IF(AND(F413&lt;&gt;"",NOT(ISNUMBER(F413))),"El P&amp;L bruto debe ser numérico o estar vacío",IF(AND(ISNUMBER(F413),OR(ABS(F413)&gt;1000000000,ROUND(F413,2)&lt;&gt;F413)),"Importes: hasta 2 decimales; valor absoluto de entrada ≤ 1.000.000.000.",""))))))))))))))))</x:f>
      </x:c>
      <x:c r="I413" s="29" t="str">
        <x:f>IF(ISNUMBER(D413),ROUND(D413,8),"")</x:f>
      </x:c>
      <x:c r="J413" s="29" t="n">
        <x:f>IF(ISNUMBER(F413),1,0)</x:f>
        <x:v>0</x:v>
      </x:c>
      <x:c r="K413" s="29" t="n">
        <x:f>IF(COUNTA(A413:F413)=0,0,1)</x:f>
        <x:v>0</x:v>
      </x:c>
    </x:row>
    <x:row r="414" ht="36" customHeight="1">
      <x:c r="A414" s="34"/>
      <x:c r="B414" s="34"/>
      <x:c r="C414" s="35"/>
      <x:c r="D414" s="36"/>
      <x:c r="E414" s="36"/>
      <x:c r="F414" s="37"/>
      <x:c r="G414" s="38" t="n">
        <x:f>IF(K414=0,0,IF(H414="",1,-1))</x:f>
        <x:v>0</x:v>
      </x:c>
      <x:c r="H414" s="33" t="str">
        <x:f>IF(K414=0,"",IF(A414="","Introduzca el ID de salida",IF(IF(IFERROR(OR(CODE(UPPER(LEFT(A414,1)))&lt;65,CODE(UPPER(LEFT(A414,1)))&gt;90),TRUE),TRUE,OR(NOT(ISTEXT(A414)),LEN(A414)&gt;64,LEN(A414)&lt;&gt;LEN(SUBSTITUTE(A414,"*","")),LEN(A414)&lt;&gt;LEN(SUBSTITUTE(A414,"?","")),LEN(A414)&lt;&gt;LEN(SUBSTITUTE(A414,"~","")),LEN(A414)&lt;&gt;LEN(SUBSTITUTE(A414,"=","")),LEN(A414)&lt;&gt;LEN(SUBSTITUTE(A414,"&lt;","")),LEN(A414)&lt;&gt;LEN(SUBSTITUTE(A414,"&gt;","")))),"ID: texto que empiece por A–Z, hasta 64 caracteres; sin *, ?, ~, =, &lt; ni &gt;. Ejemplo: T-001.",IF(COUNTIFS('Exits'!$A$9:$A$608,A414)&lt;&gt;1,"ID de salida duplicado",IF(B414="","Introduzca el ID de la operación principal",IF(IF(IFERROR(OR(CODE(UPPER(LEFT(B414,1)))&lt;65,CODE(UPPER(LEFT(B414,1)))&gt;90),TRUE),TRUE,OR(NOT(ISTEXT(B414)),LEN(B414)&gt;64,LEN(B414)&lt;&gt;LEN(SUBSTITUTE(B414,"*","")),LEN(B414)&lt;&gt;LEN(SUBSTITUTE(B414,"?","")),LEN(B414)&lt;&gt;LEN(SUBSTITUTE(B414,"~","")),LEN(B414)&lt;&gt;LEN(SUBSTITUTE(B414,"=","")),LEN(B414)&lt;&gt;LEN(SUBSTITUTE(B414,"&lt;","")),LEN(B414)&lt;&gt;LEN(SUBSTITUTE(B414,"&gt;","")))),"ID: texto que empiece por A–Z, hasta 64 caracteres; sin *, ?, ~, =, &lt; ni &gt;. Ejemplo: T-001.",IF(COUNTIFS('Trades'!$A$9:$A$208,B414)&lt;&gt;1,"El ID debe corresponder a una sola fila de Trades",IF(NOT(ISNUMBER(C414)),"Introduzca una fecha y hora de cierre válidas",IF(OR(C414&lt;1,C414&gt;2958465),"Introduzca una fecha y hora de cierre válidas",IF(NOT(ISNUMBER(D414)),"Indique una cantidad cerrada positiva",IF(OR(D414&lt;=0,D414&gt;1000000,ROUND(D414,8)&lt;&gt;D414),"Indique una cantidad cerrada positiva",IF(NOT(ISNUMBER(INDEX('Trades'!$D$9:$D$208,MATCH(B414,'Trades'!$A$9:$A$208,0)))),"Introduzca una fecha y hora de apertura válidas",IF(C414&lt;INDEX('Trades'!$D$9:$D$208,MATCH(B414,'Trades'!$A$9:$A$208,0)),"El cierre precede a la apertura",IF(AND(E414&lt;&gt;"",OR(NOT(ISNUMBER(E414)),E414&lt;=0)),"Indique un precio positivo o deje la celda vacía",IF(AND(F414&lt;&gt;"",NOT(ISNUMBER(F414))),"El P&amp;L bruto debe ser numérico o estar vacío",IF(AND(ISNUMBER(F414),OR(ABS(F414)&gt;1000000000,ROUND(F414,2)&lt;&gt;F414)),"Importes: hasta 2 decimales; valor absoluto de entrada ≤ 1.000.000.000.",""))))))))))))))))</x:f>
      </x:c>
      <x:c r="I414" s="29" t="str">
        <x:f>IF(ISNUMBER(D414),ROUND(D414,8),"")</x:f>
      </x:c>
      <x:c r="J414" s="29" t="n">
        <x:f>IF(ISNUMBER(F414),1,0)</x:f>
        <x:v>0</x:v>
      </x:c>
      <x:c r="K414" s="29" t="n">
        <x:f>IF(COUNTA(A414:F414)=0,0,1)</x:f>
        <x:v>0</x:v>
      </x:c>
    </x:row>
    <x:row r="415" ht="36" customHeight="1">
      <x:c r="A415" s="34"/>
      <x:c r="B415" s="34"/>
      <x:c r="C415" s="35"/>
      <x:c r="D415" s="36"/>
      <x:c r="E415" s="36"/>
      <x:c r="F415" s="37"/>
      <x:c r="G415" s="38" t="n">
        <x:f>IF(K415=0,0,IF(H415="",1,-1))</x:f>
        <x:v>0</x:v>
      </x:c>
      <x:c r="H415" s="33" t="str">
        <x:f>IF(K415=0,"",IF(A415="","Introduzca el ID de salida",IF(IF(IFERROR(OR(CODE(UPPER(LEFT(A415,1)))&lt;65,CODE(UPPER(LEFT(A415,1)))&gt;90),TRUE),TRUE,OR(NOT(ISTEXT(A415)),LEN(A415)&gt;64,LEN(A415)&lt;&gt;LEN(SUBSTITUTE(A415,"*","")),LEN(A415)&lt;&gt;LEN(SUBSTITUTE(A415,"?","")),LEN(A415)&lt;&gt;LEN(SUBSTITUTE(A415,"~","")),LEN(A415)&lt;&gt;LEN(SUBSTITUTE(A415,"=","")),LEN(A415)&lt;&gt;LEN(SUBSTITUTE(A415,"&lt;","")),LEN(A415)&lt;&gt;LEN(SUBSTITUTE(A415,"&gt;","")))),"ID: texto que empiece por A–Z, hasta 64 caracteres; sin *, ?, ~, =, &lt; ni &gt;. Ejemplo: T-001.",IF(COUNTIFS('Exits'!$A$9:$A$608,A415)&lt;&gt;1,"ID de salida duplicado",IF(B415="","Introduzca el ID de la operación principal",IF(IF(IFERROR(OR(CODE(UPPER(LEFT(B415,1)))&lt;65,CODE(UPPER(LEFT(B415,1)))&gt;90),TRUE),TRUE,OR(NOT(ISTEXT(B415)),LEN(B415)&gt;64,LEN(B415)&lt;&gt;LEN(SUBSTITUTE(B415,"*","")),LEN(B415)&lt;&gt;LEN(SUBSTITUTE(B415,"?","")),LEN(B415)&lt;&gt;LEN(SUBSTITUTE(B415,"~","")),LEN(B415)&lt;&gt;LEN(SUBSTITUTE(B415,"=","")),LEN(B415)&lt;&gt;LEN(SUBSTITUTE(B415,"&lt;","")),LEN(B415)&lt;&gt;LEN(SUBSTITUTE(B415,"&gt;","")))),"ID: texto que empiece por A–Z, hasta 64 caracteres; sin *, ?, ~, =, &lt; ni &gt;. Ejemplo: T-001.",IF(COUNTIFS('Trades'!$A$9:$A$208,B415)&lt;&gt;1,"El ID debe corresponder a una sola fila de Trades",IF(NOT(ISNUMBER(C415)),"Introduzca una fecha y hora de cierre válidas",IF(OR(C415&lt;1,C415&gt;2958465),"Introduzca una fecha y hora de cierre válidas",IF(NOT(ISNUMBER(D415)),"Indique una cantidad cerrada positiva",IF(OR(D415&lt;=0,D415&gt;1000000,ROUND(D415,8)&lt;&gt;D415),"Indique una cantidad cerrada positiva",IF(NOT(ISNUMBER(INDEX('Trades'!$D$9:$D$208,MATCH(B415,'Trades'!$A$9:$A$208,0)))),"Introduzca una fecha y hora de apertura válidas",IF(C415&lt;INDEX('Trades'!$D$9:$D$208,MATCH(B415,'Trades'!$A$9:$A$208,0)),"El cierre precede a la apertura",IF(AND(E415&lt;&gt;"",OR(NOT(ISNUMBER(E415)),E415&lt;=0)),"Indique un precio positivo o deje la celda vacía",IF(AND(F415&lt;&gt;"",NOT(ISNUMBER(F415))),"El P&amp;L bruto debe ser numérico o estar vacío",IF(AND(ISNUMBER(F415),OR(ABS(F415)&gt;1000000000,ROUND(F415,2)&lt;&gt;F415)),"Importes: hasta 2 decimales; valor absoluto de entrada ≤ 1.000.000.000.",""))))))))))))))))</x:f>
      </x:c>
      <x:c r="I415" s="29" t="str">
        <x:f>IF(ISNUMBER(D415),ROUND(D415,8),"")</x:f>
      </x:c>
      <x:c r="J415" s="29" t="n">
        <x:f>IF(ISNUMBER(F415),1,0)</x:f>
        <x:v>0</x:v>
      </x:c>
      <x:c r="K415" s="29" t="n">
        <x:f>IF(COUNTA(A415:F415)=0,0,1)</x:f>
        <x:v>0</x:v>
      </x:c>
    </x:row>
    <x:row r="416" ht="36" customHeight="1">
      <x:c r="A416" s="34"/>
      <x:c r="B416" s="34"/>
      <x:c r="C416" s="35"/>
      <x:c r="D416" s="36"/>
      <x:c r="E416" s="36"/>
      <x:c r="F416" s="37"/>
      <x:c r="G416" s="38" t="n">
        <x:f>IF(K416=0,0,IF(H416="",1,-1))</x:f>
        <x:v>0</x:v>
      </x:c>
      <x:c r="H416" s="33" t="str">
        <x:f>IF(K416=0,"",IF(A416="","Introduzca el ID de salida",IF(IF(IFERROR(OR(CODE(UPPER(LEFT(A416,1)))&lt;65,CODE(UPPER(LEFT(A416,1)))&gt;90),TRUE),TRUE,OR(NOT(ISTEXT(A416)),LEN(A416)&gt;64,LEN(A416)&lt;&gt;LEN(SUBSTITUTE(A416,"*","")),LEN(A416)&lt;&gt;LEN(SUBSTITUTE(A416,"?","")),LEN(A416)&lt;&gt;LEN(SUBSTITUTE(A416,"~","")),LEN(A416)&lt;&gt;LEN(SUBSTITUTE(A416,"=","")),LEN(A416)&lt;&gt;LEN(SUBSTITUTE(A416,"&lt;","")),LEN(A416)&lt;&gt;LEN(SUBSTITUTE(A416,"&gt;","")))),"ID: texto que empiece por A–Z, hasta 64 caracteres; sin *, ?, ~, =, &lt; ni &gt;. Ejemplo: T-001.",IF(COUNTIFS('Exits'!$A$9:$A$608,A416)&lt;&gt;1,"ID de salida duplicado",IF(B416="","Introduzca el ID de la operación principal",IF(IF(IFERROR(OR(CODE(UPPER(LEFT(B416,1)))&lt;65,CODE(UPPER(LEFT(B416,1)))&gt;90),TRUE),TRUE,OR(NOT(ISTEXT(B416)),LEN(B416)&gt;64,LEN(B416)&lt;&gt;LEN(SUBSTITUTE(B416,"*","")),LEN(B416)&lt;&gt;LEN(SUBSTITUTE(B416,"?","")),LEN(B416)&lt;&gt;LEN(SUBSTITUTE(B416,"~","")),LEN(B416)&lt;&gt;LEN(SUBSTITUTE(B416,"=","")),LEN(B416)&lt;&gt;LEN(SUBSTITUTE(B416,"&lt;","")),LEN(B416)&lt;&gt;LEN(SUBSTITUTE(B416,"&gt;","")))),"ID: texto que empiece por A–Z, hasta 64 caracteres; sin *, ?, ~, =, &lt; ni &gt;. Ejemplo: T-001.",IF(COUNTIFS('Trades'!$A$9:$A$208,B416)&lt;&gt;1,"El ID debe corresponder a una sola fila de Trades",IF(NOT(ISNUMBER(C416)),"Introduzca una fecha y hora de cierre válidas",IF(OR(C416&lt;1,C416&gt;2958465),"Introduzca una fecha y hora de cierre válidas",IF(NOT(ISNUMBER(D416)),"Indique una cantidad cerrada positiva",IF(OR(D416&lt;=0,D416&gt;1000000,ROUND(D416,8)&lt;&gt;D416),"Indique una cantidad cerrada positiva",IF(NOT(ISNUMBER(INDEX('Trades'!$D$9:$D$208,MATCH(B416,'Trades'!$A$9:$A$208,0)))),"Introduzca una fecha y hora de apertura válidas",IF(C416&lt;INDEX('Trades'!$D$9:$D$208,MATCH(B416,'Trades'!$A$9:$A$208,0)),"El cierre precede a la apertura",IF(AND(E416&lt;&gt;"",OR(NOT(ISNUMBER(E416)),E416&lt;=0)),"Indique un precio positivo o deje la celda vacía",IF(AND(F416&lt;&gt;"",NOT(ISNUMBER(F416))),"El P&amp;L bruto debe ser numérico o estar vacío",IF(AND(ISNUMBER(F416),OR(ABS(F416)&gt;1000000000,ROUND(F416,2)&lt;&gt;F416)),"Importes: hasta 2 decimales; valor absoluto de entrada ≤ 1.000.000.000.",""))))))))))))))))</x:f>
      </x:c>
      <x:c r="I416" s="29" t="str">
        <x:f>IF(ISNUMBER(D416),ROUND(D416,8),"")</x:f>
      </x:c>
      <x:c r="J416" s="29" t="n">
        <x:f>IF(ISNUMBER(F416),1,0)</x:f>
        <x:v>0</x:v>
      </x:c>
      <x:c r="K416" s="29" t="n">
        <x:f>IF(COUNTA(A416:F416)=0,0,1)</x:f>
        <x:v>0</x:v>
      </x:c>
    </x:row>
    <x:row r="417" ht="36" customHeight="1">
      <x:c r="A417" s="34"/>
      <x:c r="B417" s="34"/>
      <x:c r="C417" s="35"/>
      <x:c r="D417" s="36"/>
      <x:c r="E417" s="36"/>
      <x:c r="F417" s="37"/>
      <x:c r="G417" s="38" t="n">
        <x:f>IF(K417=0,0,IF(H417="",1,-1))</x:f>
        <x:v>0</x:v>
      </x:c>
      <x:c r="H417" s="33" t="str">
        <x:f>IF(K417=0,"",IF(A417="","Introduzca el ID de salida",IF(IF(IFERROR(OR(CODE(UPPER(LEFT(A417,1)))&lt;65,CODE(UPPER(LEFT(A417,1)))&gt;90),TRUE),TRUE,OR(NOT(ISTEXT(A417)),LEN(A417)&gt;64,LEN(A417)&lt;&gt;LEN(SUBSTITUTE(A417,"*","")),LEN(A417)&lt;&gt;LEN(SUBSTITUTE(A417,"?","")),LEN(A417)&lt;&gt;LEN(SUBSTITUTE(A417,"~","")),LEN(A417)&lt;&gt;LEN(SUBSTITUTE(A417,"=","")),LEN(A417)&lt;&gt;LEN(SUBSTITUTE(A417,"&lt;","")),LEN(A417)&lt;&gt;LEN(SUBSTITUTE(A417,"&gt;","")))),"ID: texto que empiece por A–Z, hasta 64 caracteres; sin *, ?, ~, =, &lt; ni &gt;. Ejemplo: T-001.",IF(COUNTIFS('Exits'!$A$9:$A$608,A417)&lt;&gt;1,"ID de salida duplicado",IF(B417="","Introduzca el ID de la operación principal",IF(IF(IFERROR(OR(CODE(UPPER(LEFT(B417,1)))&lt;65,CODE(UPPER(LEFT(B417,1)))&gt;90),TRUE),TRUE,OR(NOT(ISTEXT(B417)),LEN(B417)&gt;64,LEN(B417)&lt;&gt;LEN(SUBSTITUTE(B417,"*","")),LEN(B417)&lt;&gt;LEN(SUBSTITUTE(B417,"?","")),LEN(B417)&lt;&gt;LEN(SUBSTITUTE(B417,"~","")),LEN(B417)&lt;&gt;LEN(SUBSTITUTE(B417,"=","")),LEN(B417)&lt;&gt;LEN(SUBSTITUTE(B417,"&lt;","")),LEN(B417)&lt;&gt;LEN(SUBSTITUTE(B417,"&gt;","")))),"ID: texto que empiece por A–Z, hasta 64 caracteres; sin *, ?, ~, =, &lt; ni &gt;. Ejemplo: T-001.",IF(COUNTIFS('Trades'!$A$9:$A$208,B417)&lt;&gt;1,"El ID debe corresponder a una sola fila de Trades",IF(NOT(ISNUMBER(C417)),"Introduzca una fecha y hora de cierre válidas",IF(OR(C417&lt;1,C417&gt;2958465),"Introduzca una fecha y hora de cierre válidas",IF(NOT(ISNUMBER(D417)),"Indique una cantidad cerrada positiva",IF(OR(D417&lt;=0,D417&gt;1000000,ROUND(D417,8)&lt;&gt;D417),"Indique una cantidad cerrada positiva",IF(NOT(ISNUMBER(INDEX('Trades'!$D$9:$D$208,MATCH(B417,'Trades'!$A$9:$A$208,0)))),"Introduzca una fecha y hora de apertura válidas",IF(C417&lt;INDEX('Trades'!$D$9:$D$208,MATCH(B417,'Trades'!$A$9:$A$208,0)),"El cierre precede a la apertura",IF(AND(E417&lt;&gt;"",OR(NOT(ISNUMBER(E417)),E417&lt;=0)),"Indique un precio positivo o deje la celda vacía",IF(AND(F417&lt;&gt;"",NOT(ISNUMBER(F417))),"El P&amp;L bruto debe ser numérico o estar vacío",IF(AND(ISNUMBER(F417),OR(ABS(F417)&gt;1000000000,ROUND(F417,2)&lt;&gt;F417)),"Importes: hasta 2 decimales; valor absoluto de entrada ≤ 1.000.000.000.",""))))))))))))))))</x:f>
      </x:c>
      <x:c r="I417" s="29" t="str">
        <x:f>IF(ISNUMBER(D417),ROUND(D417,8),"")</x:f>
      </x:c>
      <x:c r="J417" s="29" t="n">
        <x:f>IF(ISNUMBER(F417),1,0)</x:f>
        <x:v>0</x:v>
      </x:c>
      <x:c r="K417" s="29" t="n">
        <x:f>IF(COUNTA(A417:F417)=0,0,1)</x:f>
        <x:v>0</x:v>
      </x:c>
    </x:row>
    <x:row r="418" ht="36" customHeight="1">
      <x:c r="A418" s="34"/>
      <x:c r="B418" s="34"/>
      <x:c r="C418" s="35"/>
      <x:c r="D418" s="36"/>
      <x:c r="E418" s="36"/>
      <x:c r="F418" s="37"/>
      <x:c r="G418" s="38" t="n">
        <x:f>IF(K418=0,0,IF(H418="",1,-1))</x:f>
        <x:v>0</x:v>
      </x:c>
      <x:c r="H418" s="33" t="str">
        <x:f>IF(K418=0,"",IF(A418="","Introduzca el ID de salida",IF(IF(IFERROR(OR(CODE(UPPER(LEFT(A418,1)))&lt;65,CODE(UPPER(LEFT(A418,1)))&gt;90),TRUE),TRUE,OR(NOT(ISTEXT(A418)),LEN(A418)&gt;64,LEN(A418)&lt;&gt;LEN(SUBSTITUTE(A418,"*","")),LEN(A418)&lt;&gt;LEN(SUBSTITUTE(A418,"?","")),LEN(A418)&lt;&gt;LEN(SUBSTITUTE(A418,"~","")),LEN(A418)&lt;&gt;LEN(SUBSTITUTE(A418,"=","")),LEN(A418)&lt;&gt;LEN(SUBSTITUTE(A418,"&lt;","")),LEN(A418)&lt;&gt;LEN(SUBSTITUTE(A418,"&gt;","")))),"ID: texto que empiece por A–Z, hasta 64 caracteres; sin *, ?, ~, =, &lt; ni &gt;. Ejemplo: T-001.",IF(COUNTIFS('Exits'!$A$9:$A$608,A418)&lt;&gt;1,"ID de salida duplicado",IF(B418="","Introduzca el ID de la operación principal",IF(IF(IFERROR(OR(CODE(UPPER(LEFT(B418,1)))&lt;65,CODE(UPPER(LEFT(B418,1)))&gt;90),TRUE),TRUE,OR(NOT(ISTEXT(B418)),LEN(B418)&gt;64,LEN(B418)&lt;&gt;LEN(SUBSTITUTE(B418,"*","")),LEN(B418)&lt;&gt;LEN(SUBSTITUTE(B418,"?","")),LEN(B418)&lt;&gt;LEN(SUBSTITUTE(B418,"~","")),LEN(B418)&lt;&gt;LEN(SUBSTITUTE(B418,"=","")),LEN(B418)&lt;&gt;LEN(SUBSTITUTE(B418,"&lt;","")),LEN(B418)&lt;&gt;LEN(SUBSTITUTE(B418,"&gt;","")))),"ID: texto que empiece por A–Z, hasta 64 caracteres; sin *, ?, ~, =, &lt; ni &gt;. Ejemplo: T-001.",IF(COUNTIFS('Trades'!$A$9:$A$208,B418)&lt;&gt;1,"El ID debe corresponder a una sola fila de Trades",IF(NOT(ISNUMBER(C418)),"Introduzca una fecha y hora de cierre válidas",IF(OR(C418&lt;1,C418&gt;2958465),"Introduzca una fecha y hora de cierre válidas",IF(NOT(ISNUMBER(D418)),"Indique una cantidad cerrada positiva",IF(OR(D418&lt;=0,D418&gt;1000000,ROUND(D418,8)&lt;&gt;D418),"Indique una cantidad cerrada positiva",IF(NOT(ISNUMBER(INDEX('Trades'!$D$9:$D$208,MATCH(B418,'Trades'!$A$9:$A$208,0)))),"Introduzca una fecha y hora de apertura válidas",IF(C418&lt;INDEX('Trades'!$D$9:$D$208,MATCH(B418,'Trades'!$A$9:$A$208,0)),"El cierre precede a la apertura",IF(AND(E418&lt;&gt;"",OR(NOT(ISNUMBER(E418)),E418&lt;=0)),"Indique un precio positivo o deje la celda vacía",IF(AND(F418&lt;&gt;"",NOT(ISNUMBER(F418))),"El P&amp;L bruto debe ser numérico o estar vacío",IF(AND(ISNUMBER(F418),OR(ABS(F418)&gt;1000000000,ROUND(F418,2)&lt;&gt;F418)),"Importes: hasta 2 decimales; valor absoluto de entrada ≤ 1.000.000.000.",""))))))))))))))))</x:f>
      </x:c>
      <x:c r="I418" s="29" t="str">
        <x:f>IF(ISNUMBER(D418),ROUND(D418,8),"")</x:f>
      </x:c>
      <x:c r="J418" s="29" t="n">
        <x:f>IF(ISNUMBER(F418),1,0)</x:f>
        <x:v>0</x:v>
      </x:c>
      <x:c r="K418" s="29" t="n">
        <x:f>IF(COUNTA(A418:F418)=0,0,1)</x:f>
        <x:v>0</x:v>
      </x:c>
    </x:row>
    <x:row r="419" ht="36" customHeight="1">
      <x:c r="A419" s="34"/>
      <x:c r="B419" s="34"/>
      <x:c r="C419" s="35"/>
      <x:c r="D419" s="36"/>
      <x:c r="E419" s="36"/>
      <x:c r="F419" s="37"/>
      <x:c r="G419" s="38" t="n">
        <x:f>IF(K419=0,0,IF(H419="",1,-1))</x:f>
        <x:v>0</x:v>
      </x:c>
      <x:c r="H419" s="33" t="str">
        <x:f>IF(K419=0,"",IF(A419="","Introduzca el ID de salida",IF(IF(IFERROR(OR(CODE(UPPER(LEFT(A419,1)))&lt;65,CODE(UPPER(LEFT(A419,1)))&gt;90),TRUE),TRUE,OR(NOT(ISTEXT(A419)),LEN(A419)&gt;64,LEN(A419)&lt;&gt;LEN(SUBSTITUTE(A419,"*","")),LEN(A419)&lt;&gt;LEN(SUBSTITUTE(A419,"?","")),LEN(A419)&lt;&gt;LEN(SUBSTITUTE(A419,"~","")),LEN(A419)&lt;&gt;LEN(SUBSTITUTE(A419,"=","")),LEN(A419)&lt;&gt;LEN(SUBSTITUTE(A419,"&lt;","")),LEN(A419)&lt;&gt;LEN(SUBSTITUTE(A419,"&gt;","")))),"ID: texto que empiece por A–Z, hasta 64 caracteres; sin *, ?, ~, =, &lt; ni &gt;. Ejemplo: T-001.",IF(COUNTIFS('Exits'!$A$9:$A$608,A419)&lt;&gt;1,"ID de salida duplicado",IF(B419="","Introduzca el ID de la operación principal",IF(IF(IFERROR(OR(CODE(UPPER(LEFT(B419,1)))&lt;65,CODE(UPPER(LEFT(B419,1)))&gt;90),TRUE),TRUE,OR(NOT(ISTEXT(B419)),LEN(B419)&gt;64,LEN(B419)&lt;&gt;LEN(SUBSTITUTE(B419,"*","")),LEN(B419)&lt;&gt;LEN(SUBSTITUTE(B419,"?","")),LEN(B419)&lt;&gt;LEN(SUBSTITUTE(B419,"~","")),LEN(B419)&lt;&gt;LEN(SUBSTITUTE(B419,"=","")),LEN(B419)&lt;&gt;LEN(SUBSTITUTE(B419,"&lt;","")),LEN(B419)&lt;&gt;LEN(SUBSTITUTE(B419,"&gt;","")))),"ID: texto que empiece por A–Z, hasta 64 caracteres; sin *, ?, ~, =, &lt; ni &gt;. Ejemplo: T-001.",IF(COUNTIFS('Trades'!$A$9:$A$208,B419)&lt;&gt;1,"El ID debe corresponder a una sola fila de Trades",IF(NOT(ISNUMBER(C419)),"Introduzca una fecha y hora de cierre válidas",IF(OR(C419&lt;1,C419&gt;2958465),"Introduzca una fecha y hora de cierre válidas",IF(NOT(ISNUMBER(D419)),"Indique una cantidad cerrada positiva",IF(OR(D419&lt;=0,D419&gt;1000000,ROUND(D419,8)&lt;&gt;D419),"Indique una cantidad cerrada positiva",IF(NOT(ISNUMBER(INDEX('Trades'!$D$9:$D$208,MATCH(B419,'Trades'!$A$9:$A$208,0)))),"Introduzca una fecha y hora de apertura válidas",IF(C419&lt;INDEX('Trades'!$D$9:$D$208,MATCH(B419,'Trades'!$A$9:$A$208,0)),"El cierre precede a la apertura",IF(AND(E419&lt;&gt;"",OR(NOT(ISNUMBER(E419)),E419&lt;=0)),"Indique un precio positivo o deje la celda vacía",IF(AND(F419&lt;&gt;"",NOT(ISNUMBER(F419))),"El P&amp;L bruto debe ser numérico o estar vacío",IF(AND(ISNUMBER(F419),OR(ABS(F419)&gt;1000000000,ROUND(F419,2)&lt;&gt;F419)),"Importes: hasta 2 decimales; valor absoluto de entrada ≤ 1.000.000.000.",""))))))))))))))))</x:f>
      </x:c>
      <x:c r="I419" s="29" t="str">
        <x:f>IF(ISNUMBER(D419),ROUND(D419,8),"")</x:f>
      </x:c>
      <x:c r="J419" s="29" t="n">
        <x:f>IF(ISNUMBER(F419),1,0)</x:f>
        <x:v>0</x:v>
      </x:c>
      <x:c r="K419" s="29" t="n">
        <x:f>IF(COUNTA(A419:F419)=0,0,1)</x:f>
        <x:v>0</x:v>
      </x:c>
    </x:row>
    <x:row r="420" ht="36" customHeight="1">
      <x:c r="A420" s="34"/>
      <x:c r="B420" s="34"/>
      <x:c r="C420" s="35"/>
      <x:c r="D420" s="36"/>
      <x:c r="E420" s="36"/>
      <x:c r="F420" s="37"/>
      <x:c r="G420" s="38" t="n">
        <x:f>IF(K420=0,0,IF(H420="",1,-1))</x:f>
        <x:v>0</x:v>
      </x:c>
      <x:c r="H420" s="33" t="str">
        <x:f>IF(K420=0,"",IF(A420="","Introduzca el ID de salida",IF(IF(IFERROR(OR(CODE(UPPER(LEFT(A420,1)))&lt;65,CODE(UPPER(LEFT(A420,1)))&gt;90),TRUE),TRUE,OR(NOT(ISTEXT(A420)),LEN(A420)&gt;64,LEN(A420)&lt;&gt;LEN(SUBSTITUTE(A420,"*","")),LEN(A420)&lt;&gt;LEN(SUBSTITUTE(A420,"?","")),LEN(A420)&lt;&gt;LEN(SUBSTITUTE(A420,"~","")),LEN(A420)&lt;&gt;LEN(SUBSTITUTE(A420,"=","")),LEN(A420)&lt;&gt;LEN(SUBSTITUTE(A420,"&lt;","")),LEN(A420)&lt;&gt;LEN(SUBSTITUTE(A420,"&gt;","")))),"ID: texto que empiece por A–Z, hasta 64 caracteres; sin *, ?, ~, =, &lt; ni &gt;. Ejemplo: T-001.",IF(COUNTIFS('Exits'!$A$9:$A$608,A420)&lt;&gt;1,"ID de salida duplicado",IF(B420="","Introduzca el ID de la operación principal",IF(IF(IFERROR(OR(CODE(UPPER(LEFT(B420,1)))&lt;65,CODE(UPPER(LEFT(B420,1)))&gt;90),TRUE),TRUE,OR(NOT(ISTEXT(B420)),LEN(B420)&gt;64,LEN(B420)&lt;&gt;LEN(SUBSTITUTE(B420,"*","")),LEN(B420)&lt;&gt;LEN(SUBSTITUTE(B420,"?","")),LEN(B420)&lt;&gt;LEN(SUBSTITUTE(B420,"~","")),LEN(B420)&lt;&gt;LEN(SUBSTITUTE(B420,"=","")),LEN(B420)&lt;&gt;LEN(SUBSTITUTE(B420,"&lt;","")),LEN(B420)&lt;&gt;LEN(SUBSTITUTE(B420,"&gt;","")))),"ID: texto que empiece por A–Z, hasta 64 caracteres; sin *, ?, ~, =, &lt; ni &gt;. Ejemplo: T-001.",IF(COUNTIFS('Trades'!$A$9:$A$208,B420)&lt;&gt;1,"El ID debe corresponder a una sola fila de Trades",IF(NOT(ISNUMBER(C420)),"Introduzca una fecha y hora de cierre válidas",IF(OR(C420&lt;1,C420&gt;2958465),"Introduzca una fecha y hora de cierre válidas",IF(NOT(ISNUMBER(D420)),"Indique una cantidad cerrada positiva",IF(OR(D420&lt;=0,D420&gt;1000000,ROUND(D420,8)&lt;&gt;D420),"Indique una cantidad cerrada positiva",IF(NOT(ISNUMBER(INDEX('Trades'!$D$9:$D$208,MATCH(B420,'Trades'!$A$9:$A$208,0)))),"Introduzca una fecha y hora de apertura válidas",IF(C420&lt;INDEX('Trades'!$D$9:$D$208,MATCH(B420,'Trades'!$A$9:$A$208,0)),"El cierre precede a la apertura",IF(AND(E420&lt;&gt;"",OR(NOT(ISNUMBER(E420)),E420&lt;=0)),"Indique un precio positivo o deje la celda vacía",IF(AND(F420&lt;&gt;"",NOT(ISNUMBER(F420))),"El P&amp;L bruto debe ser numérico o estar vacío",IF(AND(ISNUMBER(F420),OR(ABS(F420)&gt;1000000000,ROUND(F420,2)&lt;&gt;F420)),"Importes: hasta 2 decimales; valor absoluto de entrada ≤ 1.000.000.000.",""))))))))))))))))</x:f>
      </x:c>
      <x:c r="I420" s="29" t="str">
        <x:f>IF(ISNUMBER(D420),ROUND(D420,8),"")</x:f>
      </x:c>
      <x:c r="J420" s="29" t="n">
        <x:f>IF(ISNUMBER(F420),1,0)</x:f>
        <x:v>0</x:v>
      </x:c>
      <x:c r="K420" s="29" t="n">
        <x:f>IF(COUNTA(A420:F420)=0,0,1)</x:f>
        <x:v>0</x:v>
      </x:c>
    </x:row>
    <x:row r="421" ht="36" customHeight="1">
      <x:c r="A421" s="34"/>
      <x:c r="B421" s="34"/>
      <x:c r="C421" s="35"/>
      <x:c r="D421" s="36"/>
      <x:c r="E421" s="36"/>
      <x:c r="F421" s="37"/>
      <x:c r="G421" s="38" t="n">
        <x:f>IF(K421=0,0,IF(H421="",1,-1))</x:f>
        <x:v>0</x:v>
      </x:c>
      <x:c r="H421" s="33" t="str">
        <x:f>IF(K421=0,"",IF(A421="","Introduzca el ID de salida",IF(IF(IFERROR(OR(CODE(UPPER(LEFT(A421,1)))&lt;65,CODE(UPPER(LEFT(A421,1)))&gt;90),TRUE),TRUE,OR(NOT(ISTEXT(A421)),LEN(A421)&gt;64,LEN(A421)&lt;&gt;LEN(SUBSTITUTE(A421,"*","")),LEN(A421)&lt;&gt;LEN(SUBSTITUTE(A421,"?","")),LEN(A421)&lt;&gt;LEN(SUBSTITUTE(A421,"~","")),LEN(A421)&lt;&gt;LEN(SUBSTITUTE(A421,"=","")),LEN(A421)&lt;&gt;LEN(SUBSTITUTE(A421,"&lt;","")),LEN(A421)&lt;&gt;LEN(SUBSTITUTE(A421,"&gt;","")))),"ID: texto que empiece por A–Z, hasta 64 caracteres; sin *, ?, ~, =, &lt; ni &gt;. Ejemplo: T-001.",IF(COUNTIFS('Exits'!$A$9:$A$608,A421)&lt;&gt;1,"ID de salida duplicado",IF(B421="","Introduzca el ID de la operación principal",IF(IF(IFERROR(OR(CODE(UPPER(LEFT(B421,1)))&lt;65,CODE(UPPER(LEFT(B421,1)))&gt;90),TRUE),TRUE,OR(NOT(ISTEXT(B421)),LEN(B421)&gt;64,LEN(B421)&lt;&gt;LEN(SUBSTITUTE(B421,"*","")),LEN(B421)&lt;&gt;LEN(SUBSTITUTE(B421,"?","")),LEN(B421)&lt;&gt;LEN(SUBSTITUTE(B421,"~","")),LEN(B421)&lt;&gt;LEN(SUBSTITUTE(B421,"=","")),LEN(B421)&lt;&gt;LEN(SUBSTITUTE(B421,"&lt;","")),LEN(B421)&lt;&gt;LEN(SUBSTITUTE(B421,"&gt;","")))),"ID: texto que empiece por A–Z, hasta 64 caracteres; sin *, ?, ~, =, &lt; ni &gt;. Ejemplo: T-001.",IF(COUNTIFS('Trades'!$A$9:$A$208,B421)&lt;&gt;1,"El ID debe corresponder a una sola fila de Trades",IF(NOT(ISNUMBER(C421)),"Introduzca una fecha y hora de cierre válidas",IF(OR(C421&lt;1,C421&gt;2958465),"Introduzca una fecha y hora de cierre válidas",IF(NOT(ISNUMBER(D421)),"Indique una cantidad cerrada positiva",IF(OR(D421&lt;=0,D421&gt;1000000,ROUND(D421,8)&lt;&gt;D421),"Indique una cantidad cerrada positiva",IF(NOT(ISNUMBER(INDEX('Trades'!$D$9:$D$208,MATCH(B421,'Trades'!$A$9:$A$208,0)))),"Introduzca una fecha y hora de apertura válidas",IF(C421&lt;INDEX('Trades'!$D$9:$D$208,MATCH(B421,'Trades'!$A$9:$A$208,0)),"El cierre precede a la apertura",IF(AND(E421&lt;&gt;"",OR(NOT(ISNUMBER(E421)),E421&lt;=0)),"Indique un precio positivo o deje la celda vacía",IF(AND(F421&lt;&gt;"",NOT(ISNUMBER(F421))),"El P&amp;L bruto debe ser numérico o estar vacío",IF(AND(ISNUMBER(F421),OR(ABS(F421)&gt;1000000000,ROUND(F421,2)&lt;&gt;F421)),"Importes: hasta 2 decimales; valor absoluto de entrada ≤ 1.000.000.000.",""))))))))))))))))</x:f>
      </x:c>
      <x:c r="I421" s="29" t="str">
        <x:f>IF(ISNUMBER(D421),ROUND(D421,8),"")</x:f>
      </x:c>
      <x:c r="J421" s="29" t="n">
        <x:f>IF(ISNUMBER(F421),1,0)</x:f>
        <x:v>0</x:v>
      </x:c>
      <x:c r="K421" s="29" t="n">
        <x:f>IF(COUNTA(A421:F421)=0,0,1)</x:f>
        <x:v>0</x:v>
      </x:c>
    </x:row>
    <x:row r="422" ht="36" customHeight="1">
      <x:c r="A422" s="34"/>
      <x:c r="B422" s="34"/>
      <x:c r="C422" s="35"/>
      <x:c r="D422" s="36"/>
      <x:c r="E422" s="36"/>
      <x:c r="F422" s="37"/>
      <x:c r="G422" s="38" t="n">
        <x:f>IF(K422=0,0,IF(H422="",1,-1))</x:f>
        <x:v>0</x:v>
      </x:c>
      <x:c r="H422" s="33" t="str">
        <x:f>IF(K422=0,"",IF(A422="","Introduzca el ID de salida",IF(IF(IFERROR(OR(CODE(UPPER(LEFT(A422,1)))&lt;65,CODE(UPPER(LEFT(A422,1)))&gt;90),TRUE),TRUE,OR(NOT(ISTEXT(A422)),LEN(A422)&gt;64,LEN(A422)&lt;&gt;LEN(SUBSTITUTE(A422,"*","")),LEN(A422)&lt;&gt;LEN(SUBSTITUTE(A422,"?","")),LEN(A422)&lt;&gt;LEN(SUBSTITUTE(A422,"~","")),LEN(A422)&lt;&gt;LEN(SUBSTITUTE(A422,"=","")),LEN(A422)&lt;&gt;LEN(SUBSTITUTE(A422,"&lt;","")),LEN(A422)&lt;&gt;LEN(SUBSTITUTE(A422,"&gt;","")))),"ID: texto que empiece por A–Z, hasta 64 caracteres; sin *, ?, ~, =, &lt; ni &gt;. Ejemplo: T-001.",IF(COUNTIFS('Exits'!$A$9:$A$608,A422)&lt;&gt;1,"ID de salida duplicado",IF(B422="","Introduzca el ID de la operación principal",IF(IF(IFERROR(OR(CODE(UPPER(LEFT(B422,1)))&lt;65,CODE(UPPER(LEFT(B422,1)))&gt;90),TRUE),TRUE,OR(NOT(ISTEXT(B422)),LEN(B422)&gt;64,LEN(B422)&lt;&gt;LEN(SUBSTITUTE(B422,"*","")),LEN(B422)&lt;&gt;LEN(SUBSTITUTE(B422,"?","")),LEN(B422)&lt;&gt;LEN(SUBSTITUTE(B422,"~","")),LEN(B422)&lt;&gt;LEN(SUBSTITUTE(B422,"=","")),LEN(B422)&lt;&gt;LEN(SUBSTITUTE(B422,"&lt;","")),LEN(B422)&lt;&gt;LEN(SUBSTITUTE(B422,"&gt;","")))),"ID: texto que empiece por A–Z, hasta 64 caracteres; sin *, ?, ~, =, &lt; ni &gt;. Ejemplo: T-001.",IF(COUNTIFS('Trades'!$A$9:$A$208,B422)&lt;&gt;1,"El ID debe corresponder a una sola fila de Trades",IF(NOT(ISNUMBER(C422)),"Introduzca una fecha y hora de cierre válidas",IF(OR(C422&lt;1,C422&gt;2958465),"Introduzca una fecha y hora de cierre válidas",IF(NOT(ISNUMBER(D422)),"Indique una cantidad cerrada positiva",IF(OR(D422&lt;=0,D422&gt;1000000,ROUND(D422,8)&lt;&gt;D422),"Indique una cantidad cerrada positiva",IF(NOT(ISNUMBER(INDEX('Trades'!$D$9:$D$208,MATCH(B422,'Trades'!$A$9:$A$208,0)))),"Introduzca una fecha y hora de apertura válidas",IF(C422&lt;INDEX('Trades'!$D$9:$D$208,MATCH(B422,'Trades'!$A$9:$A$208,0)),"El cierre precede a la apertura",IF(AND(E422&lt;&gt;"",OR(NOT(ISNUMBER(E422)),E422&lt;=0)),"Indique un precio positivo o deje la celda vacía",IF(AND(F422&lt;&gt;"",NOT(ISNUMBER(F422))),"El P&amp;L bruto debe ser numérico o estar vacío",IF(AND(ISNUMBER(F422),OR(ABS(F422)&gt;1000000000,ROUND(F422,2)&lt;&gt;F422)),"Importes: hasta 2 decimales; valor absoluto de entrada ≤ 1.000.000.000.",""))))))))))))))))</x:f>
      </x:c>
      <x:c r="I422" s="29" t="str">
        <x:f>IF(ISNUMBER(D422),ROUND(D422,8),"")</x:f>
      </x:c>
      <x:c r="J422" s="29" t="n">
        <x:f>IF(ISNUMBER(F422),1,0)</x:f>
        <x:v>0</x:v>
      </x:c>
      <x:c r="K422" s="29" t="n">
        <x:f>IF(COUNTA(A422:F422)=0,0,1)</x:f>
        <x:v>0</x:v>
      </x:c>
    </x:row>
    <x:row r="423" ht="36" customHeight="1">
      <x:c r="A423" s="34"/>
      <x:c r="B423" s="34"/>
      <x:c r="C423" s="35"/>
      <x:c r="D423" s="36"/>
      <x:c r="E423" s="36"/>
      <x:c r="F423" s="37"/>
      <x:c r="G423" s="38" t="n">
        <x:f>IF(K423=0,0,IF(H423="",1,-1))</x:f>
        <x:v>0</x:v>
      </x:c>
      <x:c r="H423" s="33" t="str">
        <x:f>IF(K423=0,"",IF(A423="","Introduzca el ID de salida",IF(IF(IFERROR(OR(CODE(UPPER(LEFT(A423,1)))&lt;65,CODE(UPPER(LEFT(A423,1)))&gt;90),TRUE),TRUE,OR(NOT(ISTEXT(A423)),LEN(A423)&gt;64,LEN(A423)&lt;&gt;LEN(SUBSTITUTE(A423,"*","")),LEN(A423)&lt;&gt;LEN(SUBSTITUTE(A423,"?","")),LEN(A423)&lt;&gt;LEN(SUBSTITUTE(A423,"~","")),LEN(A423)&lt;&gt;LEN(SUBSTITUTE(A423,"=","")),LEN(A423)&lt;&gt;LEN(SUBSTITUTE(A423,"&lt;","")),LEN(A423)&lt;&gt;LEN(SUBSTITUTE(A423,"&gt;","")))),"ID: texto que empiece por A–Z, hasta 64 caracteres; sin *, ?, ~, =, &lt; ni &gt;. Ejemplo: T-001.",IF(COUNTIFS('Exits'!$A$9:$A$608,A423)&lt;&gt;1,"ID de salida duplicado",IF(B423="","Introduzca el ID de la operación principal",IF(IF(IFERROR(OR(CODE(UPPER(LEFT(B423,1)))&lt;65,CODE(UPPER(LEFT(B423,1)))&gt;90),TRUE),TRUE,OR(NOT(ISTEXT(B423)),LEN(B423)&gt;64,LEN(B423)&lt;&gt;LEN(SUBSTITUTE(B423,"*","")),LEN(B423)&lt;&gt;LEN(SUBSTITUTE(B423,"?","")),LEN(B423)&lt;&gt;LEN(SUBSTITUTE(B423,"~","")),LEN(B423)&lt;&gt;LEN(SUBSTITUTE(B423,"=","")),LEN(B423)&lt;&gt;LEN(SUBSTITUTE(B423,"&lt;","")),LEN(B423)&lt;&gt;LEN(SUBSTITUTE(B423,"&gt;","")))),"ID: texto que empiece por A–Z, hasta 64 caracteres; sin *, ?, ~, =, &lt; ni &gt;. Ejemplo: T-001.",IF(COUNTIFS('Trades'!$A$9:$A$208,B423)&lt;&gt;1,"El ID debe corresponder a una sola fila de Trades",IF(NOT(ISNUMBER(C423)),"Introduzca una fecha y hora de cierre válidas",IF(OR(C423&lt;1,C423&gt;2958465),"Introduzca una fecha y hora de cierre válidas",IF(NOT(ISNUMBER(D423)),"Indique una cantidad cerrada positiva",IF(OR(D423&lt;=0,D423&gt;1000000,ROUND(D423,8)&lt;&gt;D423),"Indique una cantidad cerrada positiva",IF(NOT(ISNUMBER(INDEX('Trades'!$D$9:$D$208,MATCH(B423,'Trades'!$A$9:$A$208,0)))),"Introduzca una fecha y hora de apertura válidas",IF(C423&lt;INDEX('Trades'!$D$9:$D$208,MATCH(B423,'Trades'!$A$9:$A$208,0)),"El cierre precede a la apertura",IF(AND(E423&lt;&gt;"",OR(NOT(ISNUMBER(E423)),E423&lt;=0)),"Indique un precio positivo o deje la celda vacía",IF(AND(F423&lt;&gt;"",NOT(ISNUMBER(F423))),"El P&amp;L bruto debe ser numérico o estar vacío",IF(AND(ISNUMBER(F423),OR(ABS(F423)&gt;1000000000,ROUND(F423,2)&lt;&gt;F423)),"Importes: hasta 2 decimales; valor absoluto de entrada ≤ 1.000.000.000.",""))))))))))))))))</x:f>
      </x:c>
      <x:c r="I423" s="29" t="str">
        <x:f>IF(ISNUMBER(D423),ROUND(D423,8),"")</x:f>
      </x:c>
      <x:c r="J423" s="29" t="n">
        <x:f>IF(ISNUMBER(F423),1,0)</x:f>
        <x:v>0</x:v>
      </x:c>
      <x:c r="K423" s="29" t="n">
        <x:f>IF(COUNTA(A423:F423)=0,0,1)</x:f>
        <x:v>0</x:v>
      </x:c>
    </x:row>
    <x:row r="424" ht="36" customHeight="1">
      <x:c r="A424" s="34"/>
      <x:c r="B424" s="34"/>
      <x:c r="C424" s="35"/>
      <x:c r="D424" s="36"/>
      <x:c r="E424" s="36"/>
      <x:c r="F424" s="37"/>
      <x:c r="G424" s="38" t="n">
        <x:f>IF(K424=0,0,IF(H424="",1,-1))</x:f>
        <x:v>0</x:v>
      </x:c>
      <x:c r="H424" s="33" t="str">
        <x:f>IF(K424=0,"",IF(A424="","Introduzca el ID de salida",IF(IF(IFERROR(OR(CODE(UPPER(LEFT(A424,1)))&lt;65,CODE(UPPER(LEFT(A424,1)))&gt;90),TRUE),TRUE,OR(NOT(ISTEXT(A424)),LEN(A424)&gt;64,LEN(A424)&lt;&gt;LEN(SUBSTITUTE(A424,"*","")),LEN(A424)&lt;&gt;LEN(SUBSTITUTE(A424,"?","")),LEN(A424)&lt;&gt;LEN(SUBSTITUTE(A424,"~","")),LEN(A424)&lt;&gt;LEN(SUBSTITUTE(A424,"=","")),LEN(A424)&lt;&gt;LEN(SUBSTITUTE(A424,"&lt;","")),LEN(A424)&lt;&gt;LEN(SUBSTITUTE(A424,"&gt;","")))),"ID: texto que empiece por A–Z, hasta 64 caracteres; sin *, ?, ~, =, &lt; ni &gt;. Ejemplo: T-001.",IF(COUNTIFS('Exits'!$A$9:$A$608,A424)&lt;&gt;1,"ID de salida duplicado",IF(B424="","Introduzca el ID de la operación principal",IF(IF(IFERROR(OR(CODE(UPPER(LEFT(B424,1)))&lt;65,CODE(UPPER(LEFT(B424,1)))&gt;90),TRUE),TRUE,OR(NOT(ISTEXT(B424)),LEN(B424)&gt;64,LEN(B424)&lt;&gt;LEN(SUBSTITUTE(B424,"*","")),LEN(B424)&lt;&gt;LEN(SUBSTITUTE(B424,"?","")),LEN(B424)&lt;&gt;LEN(SUBSTITUTE(B424,"~","")),LEN(B424)&lt;&gt;LEN(SUBSTITUTE(B424,"=","")),LEN(B424)&lt;&gt;LEN(SUBSTITUTE(B424,"&lt;","")),LEN(B424)&lt;&gt;LEN(SUBSTITUTE(B424,"&gt;","")))),"ID: texto que empiece por A–Z, hasta 64 caracteres; sin *, ?, ~, =, &lt; ni &gt;. Ejemplo: T-001.",IF(COUNTIFS('Trades'!$A$9:$A$208,B424)&lt;&gt;1,"El ID debe corresponder a una sola fila de Trades",IF(NOT(ISNUMBER(C424)),"Introduzca una fecha y hora de cierre válidas",IF(OR(C424&lt;1,C424&gt;2958465),"Introduzca una fecha y hora de cierre válidas",IF(NOT(ISNUMBER(D424)),"Indique una cantidad cerrada positiva",IF(OR(D424&lt;=0,D424&gt;1000000,ROUND(D424,8)&lt;&gt;D424),"Indique una cantidad cerrada positiva",IF(NOT(ISNUMBER(INDEX('Trades'!$D$9:$D$208,MATCH(B424,'Trades'!$A$9:$A$208,0)))),"Introduzca una fecha y hora de apertura válidas",IF(C424&lt;INDEX('Trades'!$D$9:$D$208,MATCH(B424,'Trades'!$A$9:$A$208,0)),"El cierre precede a la apertura",IF(AND(E424&lt;&gt;"",OR(NOT(ISNUMBER(E424)),E424&lt;=0)),"Indique un precio positivo o deje la celda vacía",IF(AND(F424&lt;&gt;"",NOT(ISNUMBER(F424))),"El P&amp;L bruto debe ser numérico o estar vacío",IF(AND(ISNUMBER(F424),OR(ABS(F424)&gt;1000000000,ROUND(F424,2)&lt;&gt;F424)),"Importes: hasta 2 decimales; valor absoluto de entrada ≤ 1.000.000.000.",""))))))))))))))))</x:f>
      </x:c>
      <x:c r="I424" s="29" t="str">
        <x:f>IF(ISNUMBER(D424),ROUND(D424,8),"")</x:f>
      </x:c>
      <x:c r="J424" s="29" t="n">
        <x:f>IF(ISNUMBER(F424),1,0)</x:f>
        <x:v>0</x:v>
      </x:c>
      <x:c r="K424" s="29" t="n">
        <x:f>IF(COUNTA(A424:F424)=0,0,1)</x:f>
        <x:v>0</x:v>
      </x:c>
    </x:row>
    <x:row r="425" ht="36" customHeight="1">
      <x:c r="A425" s="34"/>
      <x:c r="B425" s="34"/>
      <x:c r="C425" s="35"/>
      <x:c r="D425" s="36"/>
      <x:c r="E425" s="36"/>
      <x:c r="F425" s="37"/>
      <x:c r="G425" s="38" t="n">
        <x:f>IF(K425=0,0,IF(H425="",1,-1))</x:f>
        <x:v>0</x:v>
      </x:c>
      <x:c r="H425" s="33" t="str">
        <x:f>IF(K425=0,"",IF(A425="","Introduzca el ID de salida",IF(IF(IFERROR(OR(CODE(UPPER(LEFT(A425,1)))&lt;65,CODE(UPPER(LEFT(A425,1)))&gt;90),TRUE),TRUE,OR(NOT(ISTEXT(A425)),LEN(A425)&gt;64,LEN(A425)&lt;&gt;LEN(SUBSTITUTE(A425,"*","")),LEN(A425)&lt;&gt;LEN(SUBSTITUTE(A425,"?","")),LEN(A425)&lt;&gt;LEN(SUBSTITUTE(A425,"~","")),LEN(A425)&lt;&gt;LEN(SUBSTITUTE(A425,"=","")),LEN(A425)&lt;&gt;LEN(SUBSTITUTE(A425,"&lt;","")),LEN(A425)&lt;&gt;LEN(SUBSTITUTE(A425,"&gt;","")))),"ID: texto que empiece por A–Z, hasta 64 caracteres; sin *, ?, ~, =, &lt; ni &gt;. Ejemplo: T-001.",IF(COUNTIFS('Exits'!$A$9:$A$608,A425)&lt;&gt;1,"ID de salida duplicado",IF(B425="","Introduzca el ID de la operación principal",IF(IF(IFERROR(OR(CODE(UPPER(LEFT(B425,1)))&lt;65,CODE(UPPER(LEFT(B425,1)))&gt;90),TRUE),TRUE,OR(NOT(ISTEXT(B425)),LEN(B425)&gt;64,LEN(B425)&lt;&gt;LEN(SUBSTITUTE(B425,"*","")),LEN(B425)&lt;&gt;LEN(SUBSTITUTE(B425,"?","")),LEN(B425)&lt;&gt;LEN(SUBSTITUTE(B425,"~","")),LEN(B425)&lt;&gt;LEN(SUBSTITUTE(B425,"=","")),LEN(B425)&lt;&gt;LEN(SUBSTITUTE(B425,"&lt;","")),LEN(B425)&lt;&gt;LEN(SUBSTITUTE(B425,"&gt;","")))),"ID: texto que empiece por A–Z, hasta 64 caracteres; sin *, ?, ~, =, &lt; ni &gt;. Ejemplo: T-001.",IF(COUNTIFS('Trades'!$A$9:$A$208,B425)&lt;&gt;1,"El ID debe corresponder a una sola fila de Trades",IF(NOT(ISNUMBER(C425)),"Introduzca una fecha y hora de cierre válidas",IF(OR(C425&lt;1,C425&gt;2958465),"Introduzca una fecha y hora de cierre válidas",IF(NOT(ISNUMBER(D425)),"Indique una cantidad cerrada positiva",IF(OR(D425&lt;=0,D425&gt;1000000,ROUND(D425,8)&lt;&gt;D425),"Indique una cantidad cerrada positiva",IF(NOT(ISNUMBER(INDEX('Trades'!$D$9:$D$208,MATCH(B425,'Trades'!$A$9:$A$208,0)))),"Introduzca una fecha y hora de apertura válidas",IF(C425&lt;INDEX('Trades'!$D$9:$D$208,MATCH(B425,'Trades'!$A$9:$A$208,0)),"El cierre precede a la apertura",IF(AND(E425&lt;&gt;"",OR(NOT(ISNUMBER(E425)),E425&lt;=0)),"Indique un precio positivo o deje la celda vacía",IF(AND(F425&lt;&gt;"",NOT(ISNUMBER(F425))),"El P&amp;L bruto debe ser numérico o estar vacío",IF(AND(ISNUMBER(F425),OR(ABS(F425)&gt;1000000000,ROUND(F425,2)&lt;&gt;F425)),"Importes: hasta 2 decimales; valor absoluto de entrada ≤ 1.000.000.000.",""))))))))))))))))</x:f>
      </x:c>
      <x:c r="I425" s="29" t="str">
        <x:f>IF(ISNUMBER(D425),ROUND(D425,8),"")</x:f>
      </x:c>
      <x:c r="J425" s="29" t="n">
        <x:f>IF(ISNUMBER(F425),1,0)</x:f>
        <x:v>0</x:v>
      </x:c>
      <x:c r="K425" s="29" t="n">
        <x:f>IF(COUNTA(A425:F425)=0,0,1)</x:f>
        <x:v>0</x:v>
      </x:c>
    </x:row>
    <x:row r="426" ht="36" customHeight="1">
      <x:c r="A426" s="34"/>
      <x:c r="B426" s="34"/>
      <x:c r="C426" s="35"/>
      <x:c r="D426" s="36"/>
      <x:c r="E426" s="36"/>
      <x:c r="F426" s="37"/>
      <x:c r="G426" s="38" t="n">
        <x:f>IF(K426=0,0,IF(H426="",1,-1))</x:f>
        <x:v>0</x:v>
      </x:c>
      <x:c r="H426" s="33" t="str">
        <x:f>IF(K426=0,"",IF(A426="","Introduzca el ID de salida",IF(IF(IFERROR(OR(CODE(UPPER(LEFT(A426,1)))&lt;65,CODE(UPPER(LEFT(A426,1)))&gt;90),TRUE),TRUE,OR(NOT(ISTEXT(A426)),LEN(A426)&gt;64,LEN(A426)&lt;&gt;LEN(SUBSTITUTE(A426,"*","")),LEN(A426)&lt;&gt;LEN(SUBSTITUTE(A426,"?","")),LEN(A426)&lt;&gt;LEN(SUBSTITUTE(A426,"~","")),LEN(A426)&lt;&gt;LEN(SUBSTITUTE(A426,"=","")),LEN(A426)&lt;&gt;LEN(SUBSTITUTE(A426,"&lt;","")),LEN(A426)&lt;&gt;LEN(SUBSTITUTE(A426,"&gt;","")))),"ID: texto que empiece por A–Z, hasta 64 caracteres; sin *, ?, ~, =, &lt; ni &gt;. Ejemplo: T-001.",IF(COUNTIFS('Exits'!$A$9:$A$608,A426)&lt;&gt;1,"ID de salida duplicado",IF(B426="","Introduzca el ID de la operación principal",IF(IF(IFERROR(OR(CODE(UPPER(LEFT(B426,1)))&lt;65,CODE(UPPER(LEFT(B426,1)))&gt;90),TRUE),TRUE,OR(NOT(ISTEXT(B426)),LEN(B426)&gt;64,LEN(B426)&lt;&gt;LEN(SUBSTITUTE(B426,"*","")),LEN(B426)&lt;&gt;LEN(SUBSTITUTE(B426,"?","")),LEN(B426)&lt;&gt;LEN(SUBSTITUTE(B426,"~","")),LEN(B426)&lt;&gt;LEN(SUBSTITUTE(B426,"=","")),LEN(B426)&lt;&gt;LEN(SUBSTITUTE(B426,"&lt;","")),LEN(B426)&lt;&gt;LEN(SUBSTITUTE(B426,"&gt;","")))),"ID: texto que empiece por A–Z, hasta 64 caracteres; sin *, ?, ~, =, &lt; ni &gt;. Ejemplo: T-001.",IF(COUNTIFS('Trades'!$A$9:$A$208,B426)&lt;&gt;1,"El ID debe corresponder a una sola fila de Trades",IF(NOT(ISNUMBER(C426)),"Introduzca una fecha y hora de cierre válidas",IF(OR(C426&lt;1,C426&gt;2958465),"Introduzca una fecha y hora de cierre válidas",IF(NOT(ISNUMBER(D426)),"Indique una cantidad cerrada positiva",IF(OR(D426&lt;=0,D426&gt;1000000,ROUND(D426,8)&lt;&gt;D426),"Indique una cantidad cerrada positiva",IF(NOT(ISNUMBER(INDEX('Trades'!$D$9:$D$208,MATCH(B426,'Trades'!$A$9:$A$208,0)))),"Introduzca una fecha y hora de apertura válidas",IF(C426&lt;INDEX('Trades'!$D$9:$D$208,MATCH(B426,'Trades'!$A$9:$A$208,0)),"El cierre precede a la apertura",IF(AND(E426&lt;&gt;"",OR(NOT(ISNUMBER(E426)),E426&lt;=0)),"Indique un precio positivo o deje la celda vacía",IF(AND(F426&lt;&gt;"",NOT(ISNUMBER(F426))),"El P&amp;L bruto debe ser numérico o estar vacío",IF(AND(ISNUMBER(F426),OR(ABS(F426)&gt;1000000000,ROUND(F426,2)&lt;&gt;F426)),"Importes: hasta 2 decimales; valor absoluto de entrada ≤ 1.000.000.000.",""))))))))))))))))</x:f>
      </x:c>
      <x:c r="I426" s="29" t="str">
        <x:f>IF(ISNUMBER(D426),ROUND(D426,8),"")</x:f>
      </x:c>
      <x:c r="J426" s="29" t="n">
        <x:f>IF(ISNUMBER(F426),1,0)</x:f>
        <x:v>0</x:v>
      </x:c>
      <x:c r="K426" s="29" t="n">
        <x:f>IF(COUNTA(A426:F426)=0,0,1)</x:f>
        <x:v>0</x:v>
      </x:c>
    </x:row>
    <x:row r="427" ht="36" customHeight="1">
      <x:c r="A427" s="34"/>
      <x:c r="B427" s="34"/>
      <x:c r="C427" s="35"/>
      <x:c r="D427" s="36"/>
      <x:c r="E427" s="36"/>
      <x:c r="F427" s="37"/>
      <x:c r="G427" s="38" t="n">
        <x:f>IF(K427=0,0,IF(H427="",1,-1))</x:f>
        <x:v>0</x:v>
      </x:c>
      <x:c r="H427" s="33" t="str">
        <x:f>IF(K427=0,"",IF(A427="","Introduzca el ID de salida",IF(IF(IFERROR(OR(CODE(UPPER(LEFT(A427,1)))&lt;65,CODE(UPPER(LEFT(A427,1)))&gt;90),TRUE),TRUE,OR(NOT(ISTEXT(A427)),LEN(A427)&gt;64,LEN(A427)&lt;&gt;LEN(SUBSTITUTE(A427,"*","")),LEN(A427)&lt;&gt;LEN(SUBSTITUTE(A427,"?","")),LEN(A427)&lt;&gt;LEN(SUBSTITUTE(A427,"~","")),LEN(A427)&lt;&gt;LEN(SUBSTITUTE(A427,"=","")),LEN(A427)&lt;&gt;LEN(SUBSTITUTE(A427,"&lt;","")),LEN(A427)&lt;&gt;LEN(SUBSTITUTE(A427,"&gt;","")))),"ID: texto que empiece por A–Z, hasta 64 caracteres; sin *, ?, ~, =, &lt; ni &gt;. Ejemplo: T-001.",IF(COUNTIFS('Exits'!$A$9:$A$608,A427)&lt;&gt;1,"ID de salida duplicado",IF(B427="","Introduzca el ID de la operación principal",IF(IF(IFERROR(OR(CODE(UPPER(LEFT(B427,1)))&lt;65,CODE(UPPER(LEFT(B427,1)))&gt;90),TRUE),TRUE,OR(NOT(ISTEXT(B427)),LEN(B427)&gt;64,LEN(B427)&lt;&gt;LEN(SUBSTITUTE(B427,"*","")),LEN(B427)&lt;&gt;LEN(SUBSTITUTE(B427,"?","")),LEN(B427)&lt;&gt;LEN(SUBSTITUTE(B427,"~","")),LEN(B427)&lt;&gt;LEN(SUBSTITUTE(B427,"=","")),LEN(B427)&lt;&gt;LEN(SUBSTITUTE(B427,"&lt;","")),LEN(B427)&lt;&gt;LEN(SUBSTITUTE(B427,"&gt;","")))),"ID: texto que empiece por A–Z, hasta 64 caracteres; sin *, ?, ~, =, &lt; ni &gt;. Ejemplo: T-001.",IF(COUNTIFS('Trades'!$A$9:$A$208,B427)&lt;&gt;1,"El ID debe corresponder a una sola fila de Trades",IF(NOT(ISNUMBER(C427)),"Introduzca una fecha y hora de cierre válidas",IF(OR(C427&lt;1,C427&gt;2958465),"Introduzca una fecha y hora de cierre válidas",IF(NOT(ISNUMBER(D427)),"Indique una cantidad cerrada positiva",IF(OR(D427&lt;=0,D427&gt;1000000,ROUND(D427,8)&lt;&gt;D427),"Indique una cantidad cerrada positiva",IF(NOT(ISNUMBER(INDEX('Trades'!$D$9:$D$208,MATCH(B427,'Trades'!$A$9:$A$208,0)))),"Introduzca una fecha y hora de apertura válidas",IF(C427&lt;INDEX('Trades'!$D$9:$D$208,MATCH(B427,'Trades'!$A$9:$A$208,0)),"El cierre precede a la apertura",IF(AND(E427&lt;&gt;"",OR(NOT(ISNUMBER(E427)),E427&lt;=0)),"Indique un precio positivo o deje la celda vacía",IF(AND(F427&lt;&gt;"",NOT(ISNUMBER(F427))),"El P&amp;L bruto debe ser numérico o estar vacío",IF(AND(ISNUMBER(F427),OR(ABS(F427)&gt;1000000000,ROUND(F427,2)&lt;&gt;F427)),"Importes: hasta 2 decimales; valor absoluto de entrada ≤ 1.000.000.000.",""))))))))))))))))</x:f>
      </x:c>
      <x:c r="I427" s="29" t="str">
        <x:f>IF(ISNUMBER(D427),ROUND(D427,8),"")</x:f>
      </x:c>
      <x:c r="J427" s="29" t="n">
        <x:f>IF(ISNUMBER(F427),1,0)</x:f>
        <x:v>0</x:v>
      </x:c>
      <x:c r="K427" s="29" t="n">
        <x:f>IF(COUNTA(A427:F427)=0,0,1)</x:f>
        <x:v>0</x:v>
      </x:c>
    </x:row>
    <x:row r="428" ht="36" customHeight="1">
      <x:c r="A428" s="34"/>
      <x:c r="B428" s="34"/>
      <x:c r="C428" s="35"/>
      <x:c r="D428" s="36"/>
      <x:c r="E428" s="36"/>
      <x:c r="F428" s="37"/>
      <x:c r="G428" s="38" t="n">
        <x:f>IF(K428=0,0,IF(H428="",1,-1))</x:f>
        <x:v>0</x:v>
      </x:c>
      <x:c r="H428" s="33" t="str">
        <x:f>IF(K428=0,"",IF(A428="","Introduzca el ID de salida",IF(IF(IFERROR(OR(CODE(UPPER(LEFT(A428,1)))&lt;65,CODE(UPPER(LEFT(A428,1)))&gt;90),TRUE),TRUE,OR(NOT(ISTEXT(A428)),LEN(A428)&gt;64,LEN(A428)&lt;&gt;LEN(SUBSTITUTE(A428,"*","")),LEN(A428)&lt;&gt;LEN(SUBSTITUTE(A428,"?","")),LEN(A428)&lt;&gt;LEN(SUBSTITUTE(A428,"~","")),LEN(A428)&lt;&gt;LEN(SUBSTITUTE(A428,"=","")),LEN(A428)&lt;&gt;LEN(SUBSTITUTE(A428,"&lt;","")),LEN(A428)&lt;&gt;LEN(SUBSTITUTE(A428,"&gt;","")))),"ID: texto que empiece por A–Z, hasta 64 caracteres; sin *, ?, ~, =, &lt; ni &gt;. Ejemplo: T-001.",IF(COUNTIFS('Exits'!$A$9:$A$608,A428)&lt;&gt;1,"ID de salida duplicado",IF(B428="","Introduzca el ID de la operación principal",IF(IF(IFERROR(OR(CODE(UPPER(LEFT(B428,1)))&lt;65,CODE(UPPER(LEFT(B428,1)))&gt;90),TRUE),TRUE,OR(NOT(ISTEXT(B428)),LEN(B428)&gt;64,LEN(B428)&lt;&gt;LEN(SUBSTITUTE(B428,"*","")),LEN(B428)&lt;&gt;LEN(SUBSTITUTE(B428,"?","")),LEN(B428)&lt;&gt;LEN(SUBSTITUTE(B428,"~","")),LEN(B428)&lt;&gt;LEN(SUBSTITUTE(B428,"=","")),LEN(B428)&lt;&gt;LEN(SUBSTITUTE(B428,"&lt;","")),LEN(B428)&lt;&gt;LEN(SUBSTITUTE(B428,"&gt;","")))),"ID: texto que empiece por A–Z, hasta 64 caracteres; sin *, ?, ~, =, &lt; ni &gt;. Ejemplo: T-001.",IF(COUNTIFS('Trades'!$A$9:$A$208,B428)&lt;&gt;1,"El ID debe corresponder a una sola fila de Trades",IF(NOT(ISNUMBER(C428)),"Introduzca una fecha y hora de cierre válidas",IF(OR(C428&lt;1,C428&gt;2958465),"Introduzca una fecha y hora de cierre válidas",IF(NOT(ISNUMBER(D428)),"Indique una cantidad cerrada positiva",IF(OR(D428&lt;=0,D428&gt;1000000,ROUND(D428,8)&lt;&gt;D428),"Indique una cantidad cerrada positiva",IF(NOT(ISNUMBER(INDEX('Trades'!$D$9:$D$208,MATCH(B428,'Trades'!$A$9:$A$208,0)))),"Introduzca una fecha y hora de apertura válidas",IF(C428&lt;INDEX('Trades'!$D$9:$D$208,MATCH(B428,'Trades'!$A$9:$A$208,0)),"El cierre precede a la apertura",IF(AND(E428&lt;&gt;"",OR(NOT(ISNUMBER(E428)),E428&lt;=0)),"Indique un precio positivo o deje la celda vacía",IF(AND(F428&lt;&gt;"",NOT(ISNUMBER(F428))),"El P&amp;L bruto debe ser numérico o estar vacío",IF(AND(ISNUMBER(F428),OR(ABS(F428)&gt;1000000000,ROUND(F428,2)&lt;&gt;F428)),"Importes: hasta 2 decimales; valor absoluto de entrada ≤ 1.000.000.000.",""))))))))))))))))</x:f>
      </x:c>
      <x:c r="I428" s="29" t="str">
        <x:f>IF(ISNUMBER(D428),ROUND(D428,8),"")</x:f>
      </x:c>
      <x:c r="J428" s="29" t="n">
        <x:f>IF(ISNUMBER(F428),1,0)</x:f>
        <x:v>0</x:v>
      </x:c>
      <x:c r="K428" s="29" t="n">
        <x:f>IF(COUNTA(A428:F428)=0,0,1)</x:f>
        <x:v>0</x:v>
      </x:c>
    </x:row>
    <x:row r="429" ht="36" customHeight="1">
      <x:c r="A429" s="34"/>
      <x:c r="B429" s="34"/>
      <x:c r="C429" s="35"/>
      <x:c r="D429" s="36"/>
      <x:c r="E429" s="36"/>
      <x:c r="F429" s="37"/>
      <x:c r="G429" s="38" t="n">
        <x:f>IF(K429=0,0,IF(H429="",1,-1))</x:f>
        <x:v>0</x:v>
      </x:c>
      <x:c r="H429" s="33" t="str">
        <x:f>IF(K429=0,"",IF(A429="","Introduzca el ID de salida",IF(IF(IFERROR(OR(CODE(UPPER(LEFT(A429,1)))&lt;65,CODE(UPPER(LEFT(A429,1)))&gt;90),TRUE),TRUE,OR(NOT(ISTEXT(A429)),LEN(A429)&gt;64,LEN(A429)&lt;&gt;LEN(SUBSTITUTE(A429,"*","")),LEN(A429)&lt;&gt;LEN(SUBSTITUTE(A429,"?","")),LEN(A429)&lt;&gt;LEN(SUBSTITUTE(A429,"~","")),LEN(A429)&lt;&gt;LEN(SUBSTITUTE(A429,"=","")),LEN(A429)&lt;&gt;LEN(SUBSTITUTE(A429,"&lt;","")),LEN(A429)&lt;&gt;LEN(SUBSTITUTE(A429,"&gt;","")))),"ID: texto que empiece por A–Z, hasta 64 caracteres; sin *, ?, ~, =, &lt; ni &gt;. Ejemplo: T-001.",IF(COUNTIFS('Exits'!$A$9:$A$608,A429)&lt;&gt;1,"ID de salida duplicado",IF(B429="","Introduzca el ID de la operación principal",IF(IF(IFERROR(OR(CODE(UPPER(LEFT(B429,1)))&lt;65,CODE(UPPER(LEFT(B429,1)))&gt;90),TRUE),TRUE,OR(NOT(ISTEXT(B429)),LEN(B429)&gt;64,LEN(B429)&lt;&gt;LEN(SUBSTITUTE(B429,"*","")),LEN(B429)&lt;&gt;LEN(SUBSTITUTE(B429,"?","")),LEN(B429)&lt;&gt;LEN(SUBSTITUTE(B429,"~","")),LEN(B429)&lt;&gt;LEN(SUBSTITUTE(B429,"=","")),LEN(B429)&lt;&gt;LEN(SUBSTITUTE(B429,"&lt;","")),LEN(B429)&lt;&gt;LEN(SUBSTITUTE(B429,"&gt;","")))),"ID: texto que empiece por A–Z, hasta 64 caracteres; sin *, ?, ~, =, &lt; ni &gt;. Ejemplo: T-001.",IF(COUNTIFS('Trades'!$A$9:$A$208,B429)&lt;&gt;1,"El ID debe corresponder a una sola fila de Trades",IF(NOT(ISNUMBER(C429)),"Introduzca una fecha y hora de cierre válidas",IF(OR(C429&lt;1,C429&gt;2958465),"Introduzca una fecha y hora de cierre válidas",IF(NOT(ISNUMBER(D429)),"Indique una cantidad cerrada positiva",IF(OR(D429&lt;=0,D429&gt;1000000,ROUND(D429,8)&lt;&gt;D429),"Indique una cantidad cerrada positiva",IF(NOT(ISNUMBER(INDEX('Trades'!$D$9:$D$208,MATCH(B429,'Trades'!$A$9:$A$208,0)))),"Introduzca una fecha y hora de apertura válidas",IF(C429&lt;INDEX('Trades'!$D$9:$D$208,MATCH(B429,'Trades'!$A$9:$A$208,0)),"El cierre precede a la apertura",IF(AND(E429&lt;&gt;"",OR(NOT(ISNUMBER(E429)),E429&lt;=0)),"Indique un precio positivo o deje la celda vacía",IF(AND(F429&lt;&gt;"",NOT(ISNUMBER(F429))),"El P&amp;L bruto debe ser numérico o estar vacío",IF(AND(ISNUMBER(F429),OR(ABS(F429)&gt;1000000000,ROUND(F429,2)&lt;&gt;F429)),"Importes: hasta 2 decimales; valor absoluto de entrada ≤ 1.000.000.000.",""))))))))))))))))</x:f>
      </x:c>
      <x:c r="I429" s="29" t="str">
        <x:f>IF(ISNUMBER(D429),ROUND(D429,8),"")</x:f>
      </x:c>
      <x:c r="J429" s="29" t="n">
        <x:f>IF(ISNUMBER(F429),1,0)</x:f>
        <x:v>0</x:v>
      </x:c>
      <x:c r="K429" s="29" t="n">
        <x:f>IF(COUNTA(A429:F429)=0,0,1)</x:f>
        <x:v>0</x:v>
      </x:c>
    </x:row>
    <x:row r="430" ht="36" customHeight="1">
      <x:c r="A430" s="34"/>
      <x:c r="B430" s="34"/>
      <x:c r="C430" s="35"/>
      <x:c r="D430" s="36"/>
      <x:c r="E430" s="36"/>
      <x:c r="F430" s="37"/>
      <x:c r="G430" s="38" t="n">
        <x:f>IF(K430=0,0,IF(H430="",1,-1))</x:f>
        <x:v>0</x:v>
      </x:c>
      <x:c r="H430" s="33" t="str">
        <x:f>IF(K430=0,"",IF(A430="","Introduzca el ID de salida",IF(IF(IFERROR(OR(CODE(UPPER(LEFT(A430,1)))&lt;65,CODE(UPPER(LEFT(A430,1)))&gt;90),TRUE),TRUE,OR(NOT(ISTEXT(A430)),LEN(A430)&gt;64,LEN(A430)&lt;&gt;LEN(SUBSTITUTE(A430,"*","")),LEN(A430)&lt;&gt;LEN(SUBSTITUTE(A430,"?","")),LEN(A430)&lt;&gt;LEN(SUBSTITUTE(A430,"~","")),LEN(A430)&lt;&gt;LEN(SUBSTITUTE(A430,"=","")),LEN(A430)&lt;&gt;LEN(SUBSTITUTE(A430,"&lt;","")),LEN(A430)&lt;&gt;LEN(SUBSTITUTE(A430,"&gt;","")))),"ID: texto que empiece por A–Z, hasta 64 caracteres; sin *, ?, ~, =, &lt; ni &gt;. Ejemplo: T-001.",IF(COUNTIFS('Exits'!$A$9:$A$608,A430)&lt;&gt;1,"ID de salida duplicado",IF(B430="","Introduzca el ID de la operación principal",IF(IF(IFERROR(OR(CODE(UPPER(LEFT(B430,1)))&lt;65,CODE(UPPER(LEFT(B430,1)))&gt;90),TRUE),TRUE,OR(NOT(ISTEXT(B430)),LEN(B430)&gt;64,LEN(B430)&lt;&gt;LEN(SUBSTITUTE(B430,"*","")),LEN(B430)&lt;&gt;LEN(SUBSTITUTE(B430,"?","")),LEN(B430)&lt;&gt;LEN(SUBSTITUTE(B430,"~","")),LEN(B430)&lt;&gt;LEN(SUBSTITUTE(B430,"=","")),LEN(B430)&lt;&gt;LEN(SUBSTITUTE(B430,"&lt;","")),LEN(B430)&lt;&gt;LEN(SUBSTITUTE(B430,"&gt;","")))),"ID: texto que empiece por A–Z, hasta 64 caracteres; sin *, ?, ~, =, &lt; ni &gt;. Ejemplo: T-001.",IF(COUNTIFS('Trades'!$A$9:$A$208,B430)&lt;&gt;1,"El ID debe corresponder a una sola fila de Trades",IF(NOT(ISNUMBER(C430)),"Introduzca una fecha y hora de cierre válidas",IF(OR(C430&lt;1,C430&gt;2958465),"Introduzca una fecha y hora de cierre válidas",IF(NOT(ISNUMBER(D430)),"Indique una cantidad cerrada positiva",IF(OR(D430&lt;=0,D430&gt;1000000,ROUND(D430,8)&lt;&gt;D430),"Indique una cantidad cerrada positiva",IF(NOT(ISNUMBER(INDEX('Trades'!$D$9:$D$208,MATCH(B430,'Trades'!$A$9:$A$208,0)))),"Introduzca una fecha y hora de apertura válidas",IF(C430&lt;INDEX('Trades'!$D$9:$D$208,MATCH(B430,'Trades'!$A$9:$A$208,0)),"El cierre precede a la apertura",IF(AND(E430&lt;&gt;"",OR(NOT(ISNUMBER(E430)),E430&lt;=0)),"Indique un precio positivo o deje la celda vacía",IF(AND(F430&lt;&gt;"",NOT(ISNUMBER(F430))),"El P&amp;L bruto debe ser numérico o estar vacío",IF(AND(ISNUMBER(F430),OR(ABS(F430)&gt;1000000000,ROUND(F430,2)&lt;&gt;F430)),"Importes: hasta 2 decimales; valor absoluto de entrada ≤ 1.000.000.000.",""))))))))))))))))</x:f>
      </x:c>
      <x:c r="I430" s="29" t="str">
        <x:f>IF(ISNUMBER(D430),ROUND(D430,8),"")</x:f>
      </x:c>
      <x:c r="J430" s="29" t="n">
        <x:f>IF(ISNUMBER(F430),1,0)</x:f>
        <x:v>0</x:v>
      </x:c>
      <x:c r="K430" s="29" t="n">
        <x:f>IF(COUNTA(A430:F430)=0,0,1)</x:f>
        <x:v>0</x:v>
      </x:c>
    </x:row>
    <x:row r="431" ht="36" customHeight="1">
      <x:c r="A431" s="34"/>
      <x:c r="B431" s="34"/>
      <x:c r="C431" s="35"/>
      <x:c r="D431" s="36"/>
      <x:c r="E431" s="36"/>
      <x:c r="F431" s="37"/>
      <x:c r="G431" s="38" t="n">
        <x:f>IF(K431=0,0,IF(H431="",1,-1))</x:f>
        <x:v>0</x:v>
      </x:c>
      <x:c r="H431" s="33" t="str">
        <x:f>IF(K431=0,"",IF(A431="","Introduzca el ID de salida",IF(IF(IFERROR(OR(CODE(UPPER(LEFT(A431,1)))&lt;65,CODE(UPPER(LEFT(A431,1)))&gt;90),TRUE),TRUE,OR(NOT(ISTEXT(A431)),LEN(A431)&gt;64,LEN(A431)&lt;&gt;LEN(SUBSTITUTE(A431,"*","")),LEN(A431)&lt;&gt;LEN(SUBSTITUTE(A431,"?","")),LEN(A431)&lt;&gt;LEN(SUBSTITUTE(A431,"~","")),LEN(A431)&lt;&gt;LEN(SUBSTITUTE(A431,"=","")),LEN(A431)&lt;&gt;LEN(SUBSTITUTE(A431,"&lt;","")),LEN(A431)&lt;&gt;LEN(SUBSTITUTE(A431,"&gt;","")))),"ID: texto que empiece por A–Z, hasta 64 caracteres; sin *, ?, ~, =, &lt; ni &gt;. Ejemplo: T-001.",IF(COUNTIFS('Exits'!$A$9:$A$608,A431)&lt;&gt;1,"ID de salida duplicado",IF(B431="","Introduzca el ID de la operación principal",IF(IF(IFERROR(OR(CODE(UPPER(LEFT(B431,1)))&lt;65,CODE(UPPER(LEFT(B431,1)))&gt;90),TRUE),TRUE,OR(NOT(ISTEXT(B431)),LEN(B431)&gt;64,LEN(B431)&lt;&gt;LEN(SUBSTITUTE(B431,"*","")),LEN(B431)&lt;&gt;LEN(SUBSTITUTE(B431,"?","")),LEN(B431)&lt;&gt;LEN(SUBSTITUTE(B431,"~","")),LEN(B431)&lt;&gt;LEN(SUBSTITUTE(B431,"=","")),LEN(B431)&lt;&gt;LEN(SUBSTITUTE(B431,"&lt;","")),LEN(B431)&lt;&gt;LEN(SUBSTITUTE(B431,"&gt;","")))),"ID: texto que empiece por A–Z, hasta 64 caracteres; sin *, ?, ~, =, &lt; ni &gt;. Ejemplo: T-001.",IF(COUNTIFS('Trades'!$A$9:$A$208,B431)&lt;&gt;1,"El ID debe corresponder a una sola fila de Trades",IF(NOT(ISNUMBER(C431)),"Introduzca una fecha y hora de cierre válidas",IF(OR(C431&lt;1,C431&gt;2958465),"Introduzca una fecha y hora de cierre válidas",IF(NOT(ISNUMBER(D431)),"Indique una cantidad cerrada positiva",IF(OR(D431&lt;=0,D431&gt;1000000,ROUND(D431,8)&lt;&gt;D431),"Indique una cantidad cerrada positiva",IF(NOT(ISNUMBER(INDEX('Trades'!$D$9:$D$208,MATCH(B431,'Trades'!$A$9:$A$208,0)))),"Introduzca una fecha y hora de apertura válidas",IF(C431&lt;INDEX('Trades'!$D$9:$D$208,MATCH(B431,'Trades'!$A$9:$A$208,0)),"El cierre precede a la apertura",IF(AND(E431&lt;&gt;"",OR(NOT(ISNUMBER(E431)),E431&lt;=0)),"Indique un precio positivo o deje la celda vacía",IF(AND(F431&lt;&gt;"",NOT(ISNUMBER(F431))),"El P&amp;L bruto debe ser numérico o estar vacío",IF(AND(ISNUMBER(F431),OR(ABS(F431)&gt;1000000000,ROUND(F431,2)&lt;&gt;F431)),"Importes: hasta 2 decimales; valor absoluto de entrada ≤ 1.000.000.000.",""))))))))))))))))</x:f>
      </x:c>
      <x:c r="I431" s="29" t="str">
        <x:f>IF(ISNUMBER(D431),ROUND(D431,8),"")</x:f>
      </x:c>
      <x:c r="J431" s="29" t="n">
        <x:f>IF(ISNUMBER(F431),1,0)</x:f>
        <x:v>0</x:v>
      </x:c>
      <x:c r="K431" s="29" t="n">
        <x:f>IF(COUNTA(A431:F431)=0,0,1)</x:f>
        <x:v>0</x:v>
      </x:c>
    </x:row>
    <x:row r="432" ht="36" customHeight="1">
      <x:c r="A432" s="34"/>
      <x:c r="B432" s="34"/>
      <x:c r="C432" s="35"/>
      <x:c r="D432" s="36"/>
      <x:c r="E432" s="36"/>
      <x:c r="F432" s="37"/>
      <x:c r="G432" s="38" t="n">
        <x:f>IF(K432=0,0,IF(H432="",1,-1))</x:f>
        <x:v>0</x:v>
      </x:c>
      <x:c r="H432" s="33" t="str">
        <x:f>IF(K432=0,"",IF(A432="","Introduzca el ID de salida",IF(IF(IFERROR(OR(CODE(UPPER(LEFT(A432,1)))&lt;65,CODE(UPPER(LEFT(A432,1)))&gt;90),TRUE),TRUE,OR(NOT(ISTEXT(A432)),LEN(A432)&gt;64,LEN(A432)&lt;&gt;LEN(SUBSTITUTE(A432,"*","")),LEN(A432)&lt;&gt;LEN(SUBSTITUTE(A432,"?","")),LEN(A432)&lt;&gt;LEN(SUBSTITUTE(A432,"~","")),LEN(A432)&lt;&gt;LEN(SUBSTITUTE(A432,"=","")),LEN(A432)&lt;&gt;LEN(SUBSTITUTE(A432,"&lt;","")),LEN(A432)&lt;&gt;LEN(SUBSTITUTE(A432,"&gt;","")))),"ID: texto que empiece por A–Z, hasta 64 caracteres; sin *, ?, ~, =, &lt; ni &gt;. Ejemplo: T-001.",IF(COUNTIFS('Exits'!$A$9:$A$608,A432)&lt;&gt;1,"ID de salida duplicado",IF(B432="","Introduzca el ID de la operación principal",IF(IF(IFERROR(OR(CODE(UPPER(LEFT(B432,1)))&lt;65,CODE(UPPER(LEFT(B432,1)))&gt;90),TRUE),TRUE,OR(NOT(ISTEXT(B432)),LEN(B432)&gt;64,LEN(B432)&lt;&gt;LEN(SUBSTITUTE(B432,"*","")),LEN(B432)&lt;&gt;LEN(SUBSTITUTE(B432,"?","")),LEN(B432)&lt;&gt;LEN(SUBSTITUTE(B432,"~","")),LEN(B432)&lt;&gt;LEN(SUBSTITUTE(B432,"=","")),LEN(B432)&lt;&gt;LEN(SUBSTITUTE(B432,"&lt;","")),LEN(B432)&lt;&gt;LEN(SUBSTITUTE(B432,"&gt;","")))),"ID: texto que empiece por A–Z, hasta 64 caracteres; sin *, ?, ~, =, &lt; ni &gt;. Ejemplo: T-001.",IF(COUNTIFS('Trades'!$A$9:$A$208,B432)&lt;&gt;1,"El ID debe corresponder a una sola fila de Trades",IF(NOT(ISNUMBER(C432)),"Introduzca una fecha y hora de cierre válidas",IF(OR(C432&lt;1,C432&gt;2958465),"Introduzca una fecha y hora de cierre válidas",IF(NOT(ISNUMBER(D432)),"Indique una cantidad cerrada positiva",IF(OR(D432&lt;=0,D432&gt;1000000,ROUND(D432,8)&lt;&gt;D432),"Indique una cantidad cerrada positiva",IF(NOT(ISNUMBER(INDEX('Trades'!$D$9:$D$208,MATCH(B432,'Trades'!$A$9:$A$208,0)))),"Introduzca una fecha y hora de apertura válidas",IF(C432&lt;INDEX('Trades'!$D$9:$D$208,MATCH(B432,'Trades'!$A$9:$A$208,0)),"El cierre precede a la apertura",IF(AND(E432&lt;&gt;"",OR(NOT(ISNUMBER(E432)),E432&lt;=0)),"Indique un precio positivo o deje la celda vacía",IF(AND(F432&lt;&gt;"",NOT(ISNUMBER(F432))),"El P&amp;L bruto debe ser numérico o estar vacío",IF(AND(ISNUMBER(F432),OR(ABS(F432)&gt;1000000000,ROUND(F432,2)&lt;&gt;F432)),"Importes: hasta 2 decimales; valor absoluto de entrada ≤ 1.000.000.000.",""))))))))))))))))</x:f>
      </x:c>
      <x:c r="I432" s="29" t="str">
        <x:f>IF(ISNUMBER(D432),ROUND(D432,8),"")</x:f>
      </x:c>
      <x:c r="J432" s="29" t="n">
        <x:f>IF(ISNUMBER(F432),1,0)</x:f>
        <x:v>0</x:v>
      </x:c>
      <x:c r="K432" s="29" t="n">
        <x:f>IF(COUNTA(A432:F432)=0,0,1)</x:f>
        <x:v>0</x:v>
      </x:c>
    </x:row>
    <x:row r="433" ht="36" customHeight="1">
      <x:c r="A433" s="34"/>
      <x:c r="B433" s="34"/>
      <x:c r="C433" s="35"/>
      <x:c r="D433" s="36"/>
      <x:c r="E433" s="36"/>
      <x:c r="F433" s="37"/>
      <x:c r="G433" s="38" t="n">
        <x:f>IF(K433=0,0,IF(H433="",1,-1))</x:f>
        <x:v>0</x:v>
      </x:c>
      <x:c r="H433" s="33" t="str">
        <x:f>IF(K433=0,"",IF(A433="","Introduzca el ID de salida",IF(IF(IFERROR(OR(CODE(UPPER(LEFT(A433,1)))&lt;65,CODE(UPPER(LEFT(A433,1)))&gt;90),TRUE),TRUE,OR(NOT(ISTEXT(A433)),LEN(A433)&gt;64,LEN(A433)&lt;&gt;LEN(SUBSTITUTE(A433,"*","")),LEN(A433)&lt;&gt;LEN(SUBSTITUTE(A433,"?","")),LEN(A433)&lt;&gt;LEN(SUBSTITUTE(A433,"~","")),LEN(A433)&lt;&gt;LEN(SUBSTITUTE(A433,"=","")),LEN(A433)&lt;&gt;LEN(SUBSTITUTE(A433,"&lt;","")),LEN(A433)&lt;&gt;LEN(SUBSTITUTE(A433,"&gt;","")))),"ID: texto que empiece por A–Z, hasta 64 caracteres; sin *, ?, ~, =, &lt; ni &gt;. Ejemplo: T-001.",IF(COUNTIFS('Exits'!$A$9:$A$608,A433)&lt;&gt;1,"ID de salida duplicado",IF(B433="","Introduzca el ID de la operación principal",IF(IF(IFERROR(OR(CODE(UPPER(LEFT(B433,1)))&lt;65,CODE(UPPER(LEFT(B433,1)))&gt;90),TRUE),TRUE,OR(NOT(ISTEXT(B433)),LEN(B433)&gt;64,LEN(B433)&lt;&gt;LEN(SUBSTITUTE(B433,"*","")),LEN(B433)&lt;&gt;LEN(SUBSTITUTE(B433,"?","")),LEN(B433)&lt;&gt;LEN(SUBSTITUTE(B433,"~","")),LEN(B433)&lt;&gt;LEN(SUBSTITUTE(B433,"=","")),LEN(B433)&lt;&gt;LEN(SUBSTITUTE(B433,"&lt;","")),LEN(B433)&lt;&gt;LEN(SUBSTITUTE(B433,"&gt;","")))),"ID: texto que empiece por A–Z, hasta 64 caracteres; sin *, ?, ~, =, &lt; ni &gt;. Ejemplo: T-001.",IF(COUNTIFS('Trades'!$A$9:$A$208,B433)&lt;&gt;1,"El ID debe corresponder a una sola fila de Trades",IF(NOT(ISNUMBER(C433)),"Introduzca una fecha y hora de cierre válidas",IF(OR(C433&lt;1,C433&gt;2958465),"Introduzca una fecha y hora de cierre válidas",IF(NOT(ISNUMBER(D433)),"Indique una cantidad cerrada positiva",IF(OR(D433&lt;=0,D433&gt;1000000,ROUND(D433,8)&lt;&gt;D433),"Indique una cantidad cerrada positiva",IF(NOT(ISNUMBER(INDEX('Trades'!$D$9:$D$208,MATCH(B433,'Trades'!$A$9:$A$208,0)))),"Introduzca una fecha y hora de apertura válidas",IF(C433&lt;INDEX('Trades'!$D$9:$D$208,MATCH(B433,'Trades'!$A$9:$A$208,0)),"El cierre precede a la apertura",IF(AND(E433&lt;&gt;"",OR(NOT(ISNUMBER(E433)),E433&lt;=0)),"Indique un precio positivo o deje la celda vacía",IF(AND(F433&lt;&gt;"",NOT(ISNUMBER(F433))),"El P&amp;L bruto debe ser numérico o estar vacío",IF(AND(ISNUMBER(F433),OR(ABS(F433)&gt;1000000000,ROUND(F433,2)&lt;&gt;F433)),"Importes: hasta 2 decimales; valor absoluto de entrada ≤ 1.000.000.000.",""))))))))))))))))</x:f>
      </x:c>
      <x:c r="I433" s="29" t="str">
        <x:f>IF(ISNUMBER(D433),ROUND(D433,8),"")</x:f>
      </x:c>
      <x:c r="J433" s="29" t="n">
        <x:f>IF(ISNUMBER(F433),1,0)</x:f>
        <x:v>0</x:v>
      </x:c>
      <x:c r="K433" s="29" t="n">
        <x:f>IF(COUNTA(A433:F433)=0,0,1)</x:f>
        <x:v>0</x:v>
      </x:c>
    </x:row>
    <x:row r="434" ht="36" customHeight="1">
      <x:c r="A434" s="34"/>
      <x:c r="B434" s="34"/>
      <x:c r="C434" s="35"/>
      <x:c r="D434" s="36"/>
      <x:c r="E434" s="36"/>
      <x:c r="F434" s="37"/>
      <x:c r="G434" s="38" t="n">
        <x:f>IF(K434=0,0,IF(H434="",1,-1))</x:f>
        <x:v>0</x:v>
      </x:c>
      <x:c r="H434" s="33" t="str">
        <x:f>IF(K434=0,"",IF(A434="","Introduzca el ID de salida",IF(IF(IFERROR(OR(CODE(UPPER(LEFT(A434,1)))&lt;65,CODE(UPPER(LEFT(A434,1)))&gt;90),TRUE),TRUE,OR(NOT(ISTEXT(A434)),LEN(A434)&gt;64,LEN(A434)&lt;&gt;LEN(SUBSTITUTE(A434,"*","")),LEN(A434)&lt;&gt;LEN(SUBSTITUTE(A434,"?","")),LEN(A434)&lt;&gt;LEN(SUBSTITUTE(A434,"~","")),LEN(A434)&lt;&gt;LEN(SUBSTITUTE(A434,"=","")),LEN(A434)&lt;&gt;LEN(SUBSTITUTE(A434,"&lt;","")),LEN(A434)&lt;&gt;LEN(SUBSTITUTE(A434,"&gt;","")))),"ID: texto que empiece por A–Z, hasta 64 caracteres; sin *, ?, ~, =, &lt; ni &gt;. Ejemplo: T-001.",IF(COUNTIFS('Exits'!$A$9:$A$608,A434)&lt;&gt;1,"ID de salida duplicado",IF(B434="","Introduzca el ID de la operación principal",IF(IF(IFERROR(OR(CODE(UPPER(LEFT(B434,1)))&lt;65,CODE(UPPER(LEFT(B434,1)))&gt;90),TRUE),TRUE,OR(NOT(ISTEXT(B434)),LEN(B434)&gt;64,LEN(B434)&lt;&gt;LEN(SUBSTITUTE(B434,"*","")),LEN(B434)&lt;&gt;LEN(SUBSTITUTE(B434,"?","")),LEN(B434)&lt;&gt;LEN(SUBSTITUTE(B434,"~","")),LEN(B434)&lt;&gt;LEN(SUBSTITUTE(B434,"=","")),LEN(B434)&lt;&gt;LEN(SUBSTITUTE(B434,"&lt;","")),LEN(B434)&lt;&gt;LEN(SUBSTITUTE(B434,"&gt;","")))),"ID: texto que empiece por A–Z, hasta 64 caracteres; sin *, ?, ~, =, &lt; ni &gt;. Ejemplo: T-001.",IF(COUNTIFS('Trades'!$A$9:$A$208,B434)&lt;&gt;1,"El ID debe corresponder a una sola fila de Trades",IF(NOT(ISNUMBER(C434)),"Introduzca una fecha y hora de cierre válidas",IF(OR(C434&lt;1,C434&gt;2958465),"Introduzca una fecha y hora de cierre válidas",IF(NOT(ISNUMBER(D434)),"Indique una cantidad cerrada positiva",IF(OR(D434&lt;=0,D434&gt;1000000,ROUND(D434,8)&lt;&gt;D434),"Indique una cantidad cerrada positiva",IF(NOT(ISNUMBER(INDEX('Trades'!$D$9:$D$208,MATCH(B434,'Trades'!$A$9:$A$208,0)))),"Introduzca una fecha y hora de apertura válidas",IF(C434&lt;INDEX('Trades'!$D$9:$D$208,MATCH(B434,'Trades'!$A$9:$A$208,0)),"El cierre precede a la apertura",IF(AND(E434&lt;&gt;"",OR(NOT(ISNUMBER(E434)),E434&lt;=0)),"Indique un precio positivo o deje la celda vacía",IF(AND(F434&lt;&gt;"",NOT(ISNUMBER(F434))),"El P&amp;L bruto debe ser numérico o estar vacío",IF(AND(ISNUMBER(F434),OR(ABS(F434)&gt;1000000000,ROUND(F434,2)&lt;&gt;F434)),"Importes: hasta 2 decimales; valor absoluto de entrada ≤ 1.000.000.000.",""))))))))))))))))</x:f>
      </x:c>
      <x:c r="I434" s="29" t="str">
        <x:f>IF(ISNUMBER(D434),ROUND(D434,8),"")</x:f>
      </x:c>
      <x:c r="J434" s="29" t="n">
        <x:f>IF(ISNUMBER(F434),1,0)</x:f>
        <x:v>0</x:v>
      </x:c>
      <x:c r="K434" s="29" t="n">
        <x:f>IF(COUNTA(A434:F434)=0,0,1)</x:f>
        <x:v>0</x:v>
      </x:c>
    </x:row>
    <x:row r="435" ht="36" customHeight="1">
      <x:c r="A435" s="34"/>
      <x:c r="B435" s="34"/>
      <x:c r="C435" s="35"/>
      <x:c r="D435" s="36"/>
      <x:c r="E435" s="36"/>
      <x:c r="F435" s="37"/>
      <x:c r="G435" s="38" t="n">
        <x:f>IF(K435=0,0,IF(H435="",1,-1))</x:f>
        <x:v>0</x:v>
      </x:c>
      <x:c r="H435" s="33" t="str">
        <x:f>IF(K435=0,"",IF(A435="","Introduzca el ID de salida",IF(IF(IFERROR(OR(CODE(UPPER(LEFT(A435,1)))&lt;65,CODE(UPPER(LEFT(A435,1)))&gt;90),TRUE),TRUE,OR(NOT(ISTEXT(A435)),LEN(A435)&gt;64,LEN(A435)&lt;&gt;LEN(SUBSTITUTE(A435,"*","")),LEN(A435)&lt;&gt;LEN(SUBSTITUTE(A435,"?","")),LEN(A435)&lt;&gt;LEN(SUBSTITUTE(A435,"~","")),LEN(A435)&lt;&gt;LEN(SUBSTITUTE(A435,"=","")),LEN(A435)&lt;&gt;LEN(SUBSTITUTE(A435,"&lt;","")),LEN(A435)&lt;&gt;LEN(SUBSTITUTE(A435,"&gt;","")))),"ID: texto que empiece por A–Z, hasta 64 caracteres; sin *, ?, ~, =, &lt; ni &gt;. Ejemplo: T-001.",IF(COUNTIFS('Exits'!$A$9:$A$608,A435)&lt;&gt;1,"ID de salida duplicado",IF(B435="","Introduzca el ID de la operación principal",IF(IF(IFERROR(OR(CODE(UPPER(LEFT(B435,1)))&lt;65,CODE(UPPER(LEFT(B435,1)))&gt;90),TRUE),TRUE,OR(NOT(ISTEXT(B435)),LEN(B435)&gt;64,LEN(B435)&lt;&gt;LEN(SUBSTITUTE(B435,"*","")),LEN(B435)&lt;&gt;LEN(SUBSTITUTE(B435,"?","")),LEN(B435)&lt;&gt;LEN(SUBSTITUTE(B435,"~","")),LEN(B435)&lt;&gt;LEN(SUBSTITUTE(B435,"=","")),LEN(B435)&lt;&gt;LEN(SUBSTITUTE(B435,"&lt;","")),LEN(B435)&lt;&gt;LEN(SUBSTITUTE(B435,"&gt;","")))),"ID: texto que empiece por A–Z, hasta 64 caracteres; sin *, ?, ~, =, &lt; ni &gt;. Ejemplo: T-001.",IF(COUNTIFS('Trades'!$A$9:$A$208,B435)&lt;&gt;1,"El ID debe corresponder a una sola fila de Trades",IF(NOT(ISNUMBER(C435)),"Introduzca una fecha y hora de cierre válidas",IF(OR(C435&lt;1,C435&gt;2958465),"Introduzca una fecha y hora de cierre válidas",IF(NOT(ISNUMBER(D435)),"Indique una cantidad cerrada positiva",IF(OR(D435&lt;=0,D435&gt;1000000,ROUND(D435,8)&lt;&gt;D435),"Indique una cantidad cerrada positiva",IF(NOT(ISNUMBER(INDEX('Trades'!$D$9:$D$208,MATCH(B435,'Trades'!$A$9:$A$208,0)))),"Introduzca una fecha y hora de apertura válidas",IF(C435&lt;INDEX('Trades'!$D$9:$D$208,MATCH(B435,'Trades'!$A$9:$A$208,0)),"El cierre precede a la apertura",IF(AND(E435&lt;&gt;"",OR(NOT(ISNUMBER(E435)),E435&lt;=0)),"Indique un precio positivo o deje la celda vacía",IF(AND(F435&lt;&gt;"",NOT(ISNUMBER(F435))),"El P&amp;L bruto debe ser numérico o estar vacío",IF(AND(ISNUMBER(F435),OR(ABS(F435)&gt;1000000000,ROUND(F435,2)&lt;&gt;F435)),"Importes: hasta 2 decimales; valor absoluto de entrada ≤ 1.000.000.000.",""))))))))))))))))</x:f>
      </x:c>
      <x:c r="I435" s="29" t="str">
        <x:f>IF(ISNUMBER(D435),ROUND(D435,8),"")</x:f>
      </x:c>
      <x:c r="J435" s="29" t="n">
        <x:f>IF(ISNUMBER(F435),1,0)</x:f>
        <x:v>0</x:v>
      </x:c>
      <x:c r="K435" s="29" t="n">
        <x:f>IF(COUNTA(A435:F435)=0,0,1)</x:f>
        <x:v>0</x:v>
      </x:c>
    </x:row>
    <x:row r="436" ht="36" customHeight="1">
      <x:c r="A436" s="34"/>
      <x:c r="B436" s="34"/>
      <x:c r="C436" s="35"/>
      <x:c r="D436" s="36"/>
      <x:c r="E436" s="36"/>
      <x:c r="F436" s="37"/>
      <x:c r="G436" s="38" t="n">
        <x:f>IF(K436=0,0,IF(H436="",1,-1))</x:f>
        <x:v>0</x:v>
      </x:c>
      <x:c r="H436" s="33" t="str">
        <x:f>IF(K436=0,"",IF(A436="","Introduzca el ID de salida",IF(IF(IFERROR(OR(CODE(UPPER(LEFT(A436,1)))&lt;65,CODE(UPPER(LEFT(A436,1)))&gt;90),TRUE),TRUE,OR(NOT(ISTEXT(A436)),LEN(A436)&gt;64,LEN(A436)&lt;&gt;LEN(SUBSTITUTE(A436,"*","")),LEN(A436)&lt;&gt;LEN(SUBSTITUTE(A436,"?","")),LEN(A436)&lt;&gt;LEN(SUBSTITUTE(A436,"~","")),LEN(A436)&lt;&gt;LEN(SUBSTITUTE(A436,"=","")),LEN(A436)&lt;&gt;LEN(SUBSTITUTE(A436,"&lt;","")),LEN(A436)&lt;&gt;LEN(SUBSTITUTE(A436,"&gt;","")))),"ID: texto que empiece por A–Z, hasta 64 caracteres; sin *, ?, ~, =, &lt; ni &gt;. Ejemplo: T-001.",IF(COUNTIFS('Exits'!$A$9:$A$608,A436)&lt;&gt;1,"ID de salida duplicado",IF(B436="","Introduzca el ID de la operación principal",IF(IF(IFERROR(OR(CODE(UPPER(LEFT(B436,1)))&lt;65,CODE(UPPER(LEFT(B436,1)))&gt;90),TRUE),TRUE,OR(NOT(ISTEXT(B436)),LEN(B436)&gt;64,LEN(B436)&lt;&gt;LEN(SUBSTITUTE(B436,"*","")),LEN(B436)&lt;&gt;LEN(SUBSTITUTE(B436,"?","")),LEN(B436)&lt;&gt;LEN(SUBSTITUTE(B436,"~","")),LEN(B436)&lt;&gt;LEN(SUBSTITUTE(B436,"=","")),LEN(B436)&lt;&gt;LEN(SUBSTITUTE(B436,"&lt;","")),LEN(B436)&lt;&gt;LEN(SUBSTITUTE(B436,"&gt;","")))),"ID: texto que empiece por A–Z, hasta 64 caracteres; sin *, ?, ~, =, &lt; ni &gt;. Ejemplo: T-001.",IF(COUNTIFS('Trades'!$A$9:$A$208,B436)&lt;&gt;1,"El ID debe corresponder a una sola fila de Trades",IF(NOT(ISNUMBER(C436)),"Introduzca una fecha y hora de cierre válidas",IF(OR(C436&lt;1,C436&gt;2958465),"Introduzca una fecha y hora de cierre válidas",IF(NOT(ISNUMBER(D436)),"Indique una cantidad cerrada positiva",IF(OR(D436&lt;=0,D436&gt;1000000,ROUND(D436,8)&lt;&gt;D436),"Indique una cantidad cerrada positiva",IF(NOT(ISNUMBER(INDEX('Trades'!$D$9:$D$208,MATCH(B436,'Trades'!$A$9:$A$208,0)))),"Introduzca una fecha y hora de apertura válidas",IF(C436&lt;INDEX('Trades'!$D$9:$D$208,MATCH(B436,'Trades'!$A$9:$A$208,0)),"El cierre precede a la apertura",IF(AND(E436&lt;&gt;"",OR(NOT(ISNUMBER(E436)),E436&lt;=0)),"Indique un precio positivo o deje la celda vacía",IF(AND(F436&lt;&gt;"",NOT(ISNUMBER(F436))),"El P&amp;L bruto debe ser numérico o estar vacío",IF(AND(ISNUMBER(F436),OR(ABS(F436)&gt;1000000000,ROUND(F436,2)&lt;&gt;F436)),"Importes: hasta 2 decimales; valor absoluto de entrada ≤ 1.000.000.000.",""))))))))))))))))</x:f>
      </x:c>
      <x:c r="I436" s="29" t="str">
        <x:f>IF(ISNUMBER(D436),ROUND(D436,8),"")</x:f>
      </x:c>
      <x:c r="J436" s="29" t="n">
        <x:f>IF(ISNUMBER(F436),1,0)</x:f>
        <x:v>0</x:v>
      </x:c>
      <x:c r="K436" s="29" t="n">
        <x:f>IF(COUNTA(A436:F436)=0,0,1)</x:f>
        <x:v>0</x:v>
      </x:c>
    </x:row>
    <x:row r="437" ht="36" customHeight="1">
      <x:c r="A437" s="34"/>
      <x:c r="B437" s="34"/>
      <x:c r="C437" s="35"/>
      <x:c r="D437" s="36"/>
      <x:c r="E437" s="36"/>
      <x:c r="F437" s="37"/>
      <x:c r="G437" s="38" t="n">
        <x:f>IF(K437=0,0,IF(H437="",1,-1))</x:f>
        <x:v>0</x:v>
      </x:c>
      <x:c r="H437" s="33" t="str">
        <x:f>IF(K437=0,"",IF(A437="","Introduzca el ID de salida",IF(IF(IFERROR(OR(CODE(UPPER(LEFT(A437,1)))&lt;65,CODE(UPPER(LEFT(A437,1)))&gt;90),TRUE),TRUE,OR(NOT(ISTEXT(A437)),LEN(A437)&gt;64,LEN(A437)&lt;&gt;LEN(SUBSTITUTE(A437,"*","")),LEN(A437)&lt;&gt;LEN(SUBSTITUTE(A437,"?","")),LEN(A437)&lt;&gt;LEN(SUBSTITUTE(A437,"~","")),LEN(A437)&lt;&gt;LEN(SUBSTITUTE(A437,"=","")),LEN(A437)&lt;&gt;LEN(SUBSTITUTE(A437,"&lt;","")),LEN(A437)&lt;&gt;LEN(SUBSTITUTE(A437,"&gt;","")))),"ID: texto que empiece por A–Z, hasta 64 caracteres; sin *, ?, ~, =, &lt; ni &gt;. Ejemplo: T-001.",IF(COUNTIFS('Exits'!$A$9:$A$608,A437)&lt;&gt;1,"ID de salida duplicado",IF(B437="","Introduzca el ID de la operación principal",IF(IF(IFERROR(OR(CODE(UPPER(LEFT(B437,1)))&lt;65,CODE(UPPER(LEFT(B437,1)))&gt;90),TRUE),TRUE,OR(NOT(ISTEXT(B437)),LEN(B437)&gt;64,LEN(B437)&lt;&gt;LEN(SUBSTITUTE(B437,"*","")),LEN(B437)&lt;&gt;LEN(SUBSTITUTE(B437,"?","")),LEN(B437)&lt;&gt;LEN(SUBSTITUTE(B437,"~","")),LEN(B437)&lt;&gt;LEN(SUBSTITUTE(B437,"=","")),LEN(B437)&lt;&gt;LEN(SUBSTITUTE(B437,"&lt;","")),LEN(B437)&lt;&gt;LEN(SUBSTITUTE(B437,"&gt;","")))),"ID: texto que empiece por A–Z, hasta 64 caracteres; sin *, ?, ~, =, &lt; ni &gt;. Ejemplo: T-001.",IF(COUNTIFS('Trades'!$A$9:$A$208,B437)&lt;&gt;1,"El ID debe corresponder a una sola fila de Trades",IF(NOT(ISNUMBER(C437)),"Introduzca una fecha y hora de cierre válidas",IF(OR(C437&lt;1,C437&gt;2958465),"Introduzca una fecha y hora de cierre válidas",IF(NOT(ISNUMBER(D437)),"Indique una cantidad cerrada positiva",IF(OR(D437&lt;=0,D437&gt;1000000,ROUND(D437,8)&lt;&gt;D437),"Indique una cantidad cerrada positiva",IF(NOT(ISNUMBER(INDEX('Trades'!$D$9:$D$208,MATCH(B437,'Trades'!$A$9:$A$208,0)))),"Introduzca una fecha y hora de apertura válidas",IF(C437&lt;INDEX('Trades'!$D$9:$D$208,MATCH(B437,'Trades'!$A$9:$A$208,0)),"El cierre precede a la apertura",IF(AND(E437&lt;&gt;"",OR(NOT(ISNUMBER(E437)),E437&lt;=0)),"Indique un precio positivo o deje la celda vacía",IF(AND(F437&lt;&gt;"",NOT(ISNUMBER(F437))),"El P&amp;L bruto debe ser numérico o estar vacío",IF(AND(ISNUMBER(F437),OR(ABS(F437)&gt;1000000000,ROUND(F437,2)&lt;&gt;F437)),"Importes: hasta 2 decimales; valor absoluto de entrada ≤ 1.000.000.000.",""))))))))))))))))</x:f>
      </x:c>
      <x:c r="I437" s="29" t="str">
        <x:f>IF(ISNUMBER(D437),ROUND(D437,8),"")</x:f>
      </x:c>
      <x:c r="J437" s="29" t="n">
        <x:f>IF(ISNUMBER(F437),1,0)</x:f>
        <x:v>0</x:v>
      </x:c>
      <x:c r="K437" s="29" t="n">
        <x:f>IF(COUNTA(A437:F437)=0,0,1)</x:f>
        <x:v>0</x:v>
      </x:c>
    </x:row>
    <x:row r="438" ht="36" customHeight="1">
      <x:c r="A438" s="34"/>
      <x:c r="B438" s="34"/>
      <x:c r="C438" s="35"/>
      <x:c r="D438" s="36"/>
      <x:c r="E438" s="36"/>
      <x:c r="F438" s="37"/>
      <x:c r="G438" s="38" t="n">
        <x:f>IF(K438=0,0,IF(H438="",1,-1))</x:f>
        <x:v>0</x:v>
      </x:c>
      <x:c r="H438" s="33" t="str">
        <x:f>IF(K438=0,"",IF(A438="","Introduzca el ID de salida",IF(IF(IFERROR(OR(CODE(UPPER(LEFT(A438,1)))&lt;65,CODE(UPPER(LEFT(A438,1)))&gt;90),TRUE),TRUE,OR(NOT(ISTEXT(A438)),LEN(A438)&gt;64,LEN(A438)&lt;&gt;LEN(SUBSTITUTE(A438,"*","")),LEN(A438)&lt;&gt;LEN(SUBSTITUTE(A438,"?","")),LEN(A438)&lt;&gt;LEN(SUBSTITUTE(A438,"~","")),LEN(A438)&lt;&gt;LEN(SUBSTITUTE(A438,"=","")),LEN(A438)&lt;&gt;LEN(SUBSTITUTE(A438,"&lt;","")),LEN(A438)&lt;&gt;LEN(SUBSTITUTE(A438,"&gt;","")))),"ID: texto que empiece por A–Z, hasta 64 caracteres; sin *, ?, ~, =, &lt; ni &gt;. Ejemplo: T-001.",IF(COUNTIFS('Exits'!$A$9:$A$608,A438)&lt;&gt;1,"ID de salida duplicado",IF(B438="","Introduzca el ID de la operación principal",IF(IF(IFERROR(OR(CODE(UPPER(LEFT(B438,1)))&lt;65,CODE(UPPER(LEFT(B438,1)))&gt;90),TRUE),TRUE,OR(NOT(ISTEXT(B438)),LEN(B438)&gt;64,LEN(B438)&lt;&gt;LEN(SUBSTITUTE(B438,"*","")),LEN(B438)&lt;&gt;LEN(SUBSTITUTE(B438,"?","")),LEN(B438)&lt;&gt;LEN(SUBSTITUTE(B438,"~","")),LEN(B438)&lt;&gt;LEN(SUBSTITUTE(B438,"=","")),LEN(B438)&lt;&gt;LEN(SUBSTITUTE(B438,"&lt;","")),LEN(B438)&lt;&gt;LEN(SUBSTITUTE(B438,"&gt;","")))),"ID: texto que empiece por A–Z, hasta 64 caracteres; sin *, ?, ~, =, &lt; ni &gt;. Ejemplo: T-001.",IF(COUNTIFS('Trades'!$A$9:$A$208,B438)&lt;&gt;1,"El ID debe corresponder a una sola fila de Trades",IF(NOT(ISNUMBER(C438)),"Introduzca una fecha y hora de cierre válidas",IF(OR(C438&lt;1,C438&gt;2958465),"Introduzca una fecha y hora de cierre válidas",IF(NOT(ISNUMBER(D438)),"Indique una cantidad cerrada positiva",IF(OR(D438&lt;=0,D438&gt;1000000,ROUND(D438,8)&lt;&gt;D438),"Indique una cantidad cerrada positiva",IF(NOT(ISNUMBER(INDEX('Trades'!$D$9:$D$208,MATCH(B438,'Trades'!$A$9:$A$208,0)))),"Introduzca una fecha y hora de apertura válidas",IF(C438&lt;INDEX('Trades'!$D$9:$D$208,MATCH(B438,'Trades'!$A$9:$A$208,0)),"El cierre precede a la apertura",IF(AND(E438&lt;&gt;"",OR(NOT(ISNUMBER(E438)),E438&lt;=0)),"Indique un precio positivo o deje la celda vacía",IF(AND(F438&lt;&gt;"",NOT(ISNUMBER(F438))),"El P&amp;L bruto debe ser numérico o estar vacío",IF(AND(ISNUMBER(F438),OR(ABS(F438)&gt;1000000000,ROUND(F438,2)&lt;&gt;F438)),"Importes: hasta 2 decimales; valor absoluto de entrada ≤ 1.000.000.000.",""))))))))))))))))</x:f>
      </x:c>
      <x:c r="I438" s="29" t="str">
        <x:f>IF(ISNUMBER(D438),ROUND(D438,8),"")</x:f>
      </x:c>
      <x:c r="J438" s="29" t="n">
        <x:f>IF(ISNUMBER(F438),1,0)</x:f>
        <x:v>0</x:v>
      </x:c>
      <x:c r="K438" s="29" t="n">
        <x:f>IF(COUNTA(A438:F438)=0,0,1)</x:f>
        <x:v>0</x:v>
      </x:c>
    </x:row>
    <x:row r="439" ht="36" customHeight="1">
      <x:c r="A439" s="34"/>
      <x:c r="B439" s="34"/>
      <x:c r="C439" s="35"/>
      <x:c r="D439" s="36"/>
      <x:c r="E439" s="36"/>
      <x:c r="F439" s="37"/>
      <x:c r="G439" s="38" t="n">
        <x:f>IF(K439=0,0,IF(H439="",1,-1))</x:f>
        <x:v>0</x:v>
      </x:c>
      <x:c r="H439" s="33" t="str">
        <x:f>IF(K439=0,"",IF(A439="","Introduzca el ID de salida",IF(IF(IFERROR(OR(CODE(UPPER(LEFT(A439,1)))&lt;65,CODE(UPPER(LEFT(A439,1)))&gt;90),TRUE),TRUE,OR(NOT(ISTEXT(A439)),LEN(A439)&gt;64,LEN(A439)&lt;&gt;LEN(SUBSTITUTE(A439,"*","")),LEN(A439)&lt;&gt;LEN(SUBSTITUTE(A439,"?","")),LEN(A439)&lt;&gt;LEN(SUBSTITUTE(A439,"~","")),LEN(A439)&lt;&gt;LEN(SUBSTITUTE(A439,"=","")),LEN(A439)&lt;&gt;LEN(SUBSTITUTE(A439,"&lt;","")),LEN(A439)&lt;&gt;LEN(SUBSTITUTE(A439,"&gt;","")))),"ID: texto que empiece por A–Z, hasta 64 caracteres; sin *, ?, ~, =, &lt; ni &gt;. Ejemplo: T-001.",IF(COUNTIFS('Exits'!$A$9:$A$608,A439)&lt;&gt;1,"ID de salida duplicado",IF(B439="","Introduzca el ID de la operación principal",IF(IF(IFERROR(OR(CODE(UPPER(LEFT(B439,1)))&lt;65,CODE(UPPER(LEFT(B439,1)))&gt;90),TRUE),TRUE,OR(NOT(ISTEXT(B439)),LEN(B439)&gt;64,LEN(B439)&lt;&gt;LEN(SUBSTITUTE(B439,"*","")),LEN(B439)&lt;&gt;LEN(SUBSTITUTE(B439,"?","")),LEN(B439)&lt;&gt;LEN(SUBSTITUTE(B439,"~","")),LEN(B439)&lt;&gt;LEN(SUBSTITUTE(B439,"=","")),LEN(B439)&lt;&gt;LEN(SUBSTITUTE(B439,"&lt;","")),LEN(B439)&lt;&gt;LEN(SUBSTITUTE(B439,"&gt;","")))),"ID: texto que empiece por A–Z, hasta 64 caracteres; sin *, ?, ~, =, &lt; ni &gt;. Ejemplo: T-001.",IF(COUNTIFS('Trades'!$A$9:$A$208,B439)&lt;&gt;1,"El ID debe corresponder a una sola fila de Trades",IF(NOT(ISNUMBER(C439)),"Introduzca una fecha y hora de cierre válidas",IF(OR(C439&lt;1,C439&gt;2958465),"Introduzca una fecha y hora de cierre válidas",IF(NOT(ISNUMBER(D439)),"Indique una cantidad cerrada positiva",IF(OR(D439&lt;=0,D439&gt;1000000,ROUND(D439,8)&lt;&gt;D439),"Indique una cantidad cerrada positiva",IF(NOT(ISNUMBER(INDEX('Trades'!$D$9:$D$208,MATCH(B439,'Trades'!$A$9:$A$208,0)))),"Introduzca una fecha y hora de apertura válidas",IF(C439&lt;INDEX('Trades'!$D$9:$D$208,MATCH(B439,'Trades'!$A$9:$A$208,0)),"El cierre precede a la apertura",IF(AND(E439&lt;&gt;"",OR(NOT(ISNUMBER(E439)),E439&lt;=0)),"Indique un precio positivo o deje la celda vacía",IF(AND(F439&lt;&gt;"",NOT(ISNUMBER(F439))),"El P&amp;L bruto debe ser numérico o estar vacío",IF(AND(ISNUMBER(F439),OR(ABS(F439)&gt;1000000000,ROUND(F439,2)&lt;&gt;F439)),"Importes: hasta 2 decimales; valor absoluto de entrada ≤ 1.000.000.000.",""))))))))))))))))</x:f>
      </x:c>
      <x:c r="I439" s="29" t="str">
        <x:f>IF(ISNUMBER(D439),ROUND(D439,8),"")</x:f>
      </x:c>
      <x:c r="J439" s="29" t="n">
        <x:f>IF(ISNUMBER(F439),1,0)</x:f>
        <x:v>0</x:v>
      </x:c>
      <x:c r="K439" s="29" t="n">
        <x:f>IF(COUNTA(A439:F439)=0,0,1)</x:f>
        <x:v>0</x:v>
      </x:c>
    </x:row>
    <x:row r="440" ht="36" customHeight="1">
      <x:c r="A440" s="34"/>
      <x:c r="B440" s="34"/>
      <x:c r="C440" s="35"/>
      <x:c r="D440" s="36"/>
      <x:c r="E440" s="36"/>
      <x:c r="F440" s="37"/>
      <x:c r="G440" s="38" t="n">
        <x:f>IF(K440=0,0,IF(H440="",1,-1))</x:f>
        <x:v>0</x:v>
      </x:c>
      <x:c r="H440" s="33" t="str">
        <x:f>IF(K440=0,"",IF(A440="","Introduzca el ID de salida",IF(IF(IFERROR(OR(CODE(UPPER(LEFT(A440,1)))&lt;65,CODE(UPPER(LEFT(A440,1)))&gt;90),TRUE),TRUE,OR(NOT(ISTEXT(A440)),LEN(A440)&gt;64,LEN(A440)&lt;&gt;LEN(SUBSTITUTE(A440,"*","")),LEN(A440)&lt;&gt;LEN(SUBSTITUTE(A440,"?","")),LEN(A440)&lt;&gt;LEN(SUBSTITUTE(A440,"~","")),LEN(A440)&lt;&gt;LEN(SUBSTITUTE(A440,"=","")),LEN(A440)&lt;&gt;LEN(SUBSTITUTE(A440,"&lt;","")),LEN(A440)&lt;&gt;LEN(SUBSTITUTE(A440,"&gt;","")))),"ID: texto que empiece por A–Z, hasta 64 caracteres; sin *, ?, ~, =, &lt; ni &gt;. Ejemplo: T-001.",IF(COUNTIFS('Exits'!$A$9:$A$608,A440)&lt;&gt;1,"ID de salida duplicado",IF(B440="","Introduzca el ID de la operación principal",IF(IF(IFERROR(OR(CODE(UPPER(LEFT(B440,1)))&lt;65,CODE(UPPER(LEFT(B440,1)))&gt;90),TRUE),TRUE,OR(NOT(ISTEXT(B440)),LEN(B440)&gt;64,LEN(B440)&lt;&gt;LEN(SUBSTITUTE(B440,"*","")),LEN(B440)&lt;&gt;LEN(SUBSTITUTE(B440,"?","")),LEN(B440)&lt;&gt;LEN(SUBSTITUTE(B440,"~","")),LEN(B440)&lt;&gt;LEN(SUBSTITUTE(B440,"=","")),LEN(B440)&lt;&gt;LEN(SUBSTITUTE(B440,"&lt;","")),LEN(B440)&lt;&gt;LEN(SUBSTITUTE(B440,"&gt;","")))),"ID: texto que empiece por A–Z, hasta 64 caracteres; sin *, ?, ~, =, &lt; ni &gt;. Ejemplo: T-001.",IF(COUNTIFS('Trades'!$A$9:$A$208,B440)&lt;&gt;1,"El ID debe corresponder a una sola fila de Trades",IF(NOT(ISNUMBER(C440)),"Introduzca una fecha y hora de cierre válidas",IF(OR(C440&lt;1,C440&gt;2958465),"Introduzca una fecha y hora de cierre válidas",IF(NOT(ISNUMBER(D440)),"Indique una cantidad cerrada positiva",IF(OR(D440&lt;=0,D440&gt;1000000,ROUND(D440,8)&lt;&gt;D440),"Indique una cantidad cerrada positiva",IF(NOT(ISNUMBER(INDEX('Trades'!$D$9:$D$208,MATCH(B440,'Trades'!$A$9:$A$208,0)))),"Introduzca una fecha y hora de apertura válidas",IF(C440&lt;INDEX('Trades'!$D$9:$D$208,MATCH(B440,'Trades'!$A$9:$A$208,0)),"El cierre precede a la apertura",IF(AND(E440&lt;&gt;"",OR(NOT(ISNUMBER(E440)),E440&lt;=0)),"Indique un precio positivo o deje la celda vacía",IF(AND(F440&lt;&gt;"",NOT(ISNUMBER(F440))),"El P&amp;L bruto debe ser numérico o estar vacío",IF(AND(ISNUMBER(F440),OR(ABS(F440)&gt;1000000000,ROUND(F440,2)&lt;&gt;F440)),"Importes: hasta 2 decimales; valor absoluto de entrada ≤ 1.000.000.000.",""))))))))))))))))</x:f>
      </x:c>
      <x:c r="I440" s="29" t="str">
        <x:f>IF(ISNUMBER(D440),ROUND(D440,8),"")</x:f>
      </x:c>
      <x:c r="J440" s="29" t="n">
        <x:f>IF(ISNUMBER(F440),1,0)</x:f>
        <x:v>0</x:v>
      </x:c>
      <x:c r="K440" s="29" t="n">
        <x:f>IF(COUNTA(A440:F440)=0,0,1)</x:f>
        <x:v>0</x:v>
      </x:c>
    </x:row>
    <x:row r="441" ht="36" customHeight="1">
      <x:c r="A441" s="34"/>
      <x:c r="B441" s="34"/>
      <x:c r="C441" s="35"/>
      <x:c r="D441" s="36"/>
      <x:c r="E441" s="36"/>
      <x:c r="F441" s="37"/>
      <x:c r="G441" s="38" t="n">
        <x:f>IF(K441=0,0,IF(H441="",1,-1))</x:f>
        <x:v>0</x:v>
      </x:c>
      <x:c r="H441" s="33" t="str">
        <x:f>IF(K441=0,"",IF(A441="","Introduzca el ID de salida",IF(IF(IFERROR(OR(CODE(UPPER(LEFT(A441,1)))&lt;65,CODE(UPPER(LEFT(A441,1)))&gt;90),TRUE),TRUE,OR(NOT(ISTEXT(A441)),LEN(A441)&gt;64,LEN(A441)&lt;&gt;LEN(SUBSTITUTE(A441,"*","")),LEN(A441)&lt;&gt;LEN(SUBSTITUTE(A441,"?","")),LEN(A441)&lt;&gt;LEN(SUBSTITUTE(A441,"~","")),LEN(A441)&lt;&gt;LEN(SUBSTITUTE(A441,"=","")),LEN(A441)&lt;&gt;LEN(SUBSTITUTE(A441,"&lt;","")),LEN(A441)&lt;&gt;LEN(SUBSTITUTE(A441,"&gt;","")))),"ID: texto que empiece por A–Z, hasta 64 caracteres; sin *, ?, ~, =, &lt; ni &gt;. Ejemplo: T-001.",IF(COUNTIFS('Exits'!$A$9:$A$608,A441)&lt;&gt;1,"ID de salida duplicado",IF(B441="","Introduzca el ID de la operación principal",IF(IF(IFERROR(OR(CODE(UPPER(LEFT(B441,1)))&lt;65,CODE(UPPER(LEFT(B441,1)))&gt;90),TRUE),TRUE,OR(NOT(ISTEXT(B441)),LEN(B441)&gt;64,LEN(B441)&lt;&gt;LEN(SUBSTITUTE(B441,"*","")),LEN(B441)&lt;&gt;LEN(SUBSTITUTE(B441,"?","")),LEN(B441)&lt;&gt;LEN(SUBSTITUTE(B441,"~","")),LEN(B441)&lt;&gt;LEN(SUBSTITUTE(B441,"=","")),LEN(B441)&lt;&gt;LEN(SUBSTITUTE(B441,"&lt;","")),LEN(B441)&lt;&gt;LEN(SUBSTITUTE(B441,"&gt;","")))),"ID: texto que empiece por A–Z, hasta 64 caracteres; sin *, ?, ~, =, &lt; ni &gt;. Ejemplo: T-001.",IF(COUNTIFS('Trades'!$A$9:$A$208,B441)&lt;&gt;1,"El ID debe corresponder a una sola fila de Trades",IF(NOT(ISNUMBER(C441)),"Introduzca una fecha y hora de cierre válidas",IF(OR(C441&lt;1,C441&gt;2958465),"Introduzca una fecha y hora de cierre válidas",IF(NOT(ISNUMBER(D441)),"Indique una cantidad cerrada positiva",IF(OR(D441&lt;=0,D441&gt;1000000,ROUND(D441,8)&lt;&gt;D441),"Indique una cantidad cerrada positiva",IF(NOT(ISNUMBER(INDEX('Trades'!$D$9:$D$208,MATCH(B441,'Trades'!$A$9:$A$208,0)))),"Introduzca una fecha y hora de apertura válidas",IF(C441&lt;INDEX('Trades'!$D$9:$D$208,MATCH(B441,'Trades'!$A$9:$A$208,0)),"El cierre precede a la apertura",IF(AND(E441&lt;&gt;"",OR(NOT(ISNUMBER(E441)),E441&lt;=0)),"Indique un precio positivo o deje la celda vacía",IF(AND(F441&lt;&gt;"",NOT(ISNUMBER(F441))),"El P&amp;L bruto debe ser numérico o estar vacío",IF(AND(ISNUMBER(F441),OR(ABS(F441)&gt;1000000000,ROUND(F441,2)&lt;&gt;F441)),"Importes: hasta 2 decimales; valor absoluto de entrada ≤ 1.000.000.000.",""))))))))))))))))</x:f>
      </x:c>
      <x:c r="I441" s="29" t="str">
        <x:f>IF(ISNUMBER(D441),ROUND(D441,8),"")</x:f>
      </x:c>
      <x:c r="J441" s="29" t="n">
        <x:f>IF(ISNUMBER(F441),1,0)</x:f>
        <x:v>0</x:v>
      </x:c>
      <x:c r="K441" s="29" t="n">
        <x:f>IF(COUNTA(A441:F441)=0,0,1)</x:f>
        <x:v>0</x:v>
      </x:c>
    </x:row>
    <x:row r="442" ht="36" customHeight="1">
      <x:c r="A442" s="34"/>
      <x:c r="B442" s="34"/>
      <x:c r="C442" s="35"/>
      <x:c r="D442" s="36"/>
      <x:c r="E442" s="36"/>
      <x:c r="F442" s="37"/>
      <x:c r="G442" s="38" t="n">
        <x:f>IF(K442=0,0,IF(H442="",1,-1))</x:f>
        <x:v>0</x:v>
      </x:c>
      <x:c r="H442" s="33" t="str">
        <x:f>IF(K442=0,"",IF(A442="","Introduzca el ID de salida",IF(IF(IFERROR(OR(CODE(UPPER(LEFT(A442,1)))&lt;65,CODE(UPPER(LEFT(A442,1)))&gt;90),TRUE),TRUE,OR(NOT(ISTEXT(A442)),LEN(A442)&gt;64,LEN(A442)&lt;&gt;LEN(SUBSTITUTE(A442,"*","")),LEN(A442)&lt;&gt;LEN(SUBSTITUTE(A442,"?","")),LEN(A442)&lt;&gt;LEN(SUBSTITUTE(A442,"~","")),LEN(A442)&lt;&gt;LEN(SUBSTITUTE(A442,"=","")),LEN(A442)&lt;&gt;LEN(SUBSTITUTE(A442,"&lt;","")),LEN(A442)&lt;&gt;LEN(SUBSTITUTE(A442,"&gt;","")))),"ID: texto que empiece por A–Z, hasta 64 caracteres; sin *, ?, ~, =, &lt; ni &gt;. Ejemplo: T-001.",IF(COUNTIFS('Exits'!$A$9:$A$608,A442)&lt;&gt;1,"ID de salida duplicado",IF(B442="","Introduzca el ID de la operación principal",IF(IF(IFERROR(OR(CODE(UPPER(LEFT(B442,1)))&lt;65,CODE(UPPER(LEFT(B442,1)))&gt;90),TRUE),TRUE,OR(NOT(ISTEXT(B442)),LEN(B442)&gt;64,LEN(B442)&lt;&gt;LEN(SUBSTITUTE(B442,"*","")),LEN(B442)&lt;&gt;LEN(SUBSTITUTE(B442,"?","")),LEN(B442)&lt;&gt;LEN(SUBSTITUTE(B442,"~","")),LEN(B442)&lt;&gt;LEN(SUBSTITUTE(B442,"=","")),LEN(B442)&lt;&gt;LEN(SUBSTITUTE(B442,"&lt;","")),LEN(B442)&lt;&gt;LEN(SUBSTITUTE(B442,"&gt;","")))),"ID: texto que empiece por A–Z, hasta 64 caracteres; sin *, ?, ~, =, &lt; ni &gt;. Ejemplo: T-001.",IF(COUNTIFS('Trades'!$A$9:$A$208,B442)&lt;&gt;1,"El ID debe corresponder a una sola fila de Trades",IF(NOT(ISNUMBER(C442)),"Introduzca una fecha y hora de cierre válidas",IF(OR(C442&lt;1,C442&gt;2958465),"Introduzca una fecha y hora de cierre válidas",IF(NOT(ISNUMBER(D442)),"Indique una cantidad cerrada positiva",IF(OR(D442&lt;=0,D442&gt;1000000,ROUND(D442,8)&lt;&gt;D442),"Indique una cantidad cerrada positiva",IF(NOT(ISNUMBER(INDEX('Trades'!$D$9:$D$208,MATCH(B442,'Trades'!$A$9:$A$208,0)))),"Introduzca una fecha y hora de apertura válidas",IF(C442&lt;INDEX('Trades'!$D$9:$D$208,MATCH(B442,'Trades'!$A$9:$A$208,0)),"El cierre precede a la apertura",IF(AND(E442&lt;&gt;"",OR(NOT(ISNUMBER(E442)),E442&lt;=0)),"Indique un precio positivo o deje la celda vacía",IF(AND(F442&lt;&gt;"",NOT(ISNUMBER(F442))),"El P&amp;L bruto debe ser numérico o estar vacío",IF(AND(ISNUMBER(F442),OR(ABS(F442)&gt;1000000000,ROUND(F442,2)&lt;&gt;F442)),"Importes: hasta 2 decimales; valor absoluto de entrada ≤ 1.000.000.000.",""))))))))))))))))</x:f>
      </x:c>
      <x:c r="I442" s="29" t="str">
        <x:f>IF(ISNUMBER(D442),ROUND(D442,8),"")</x:f>
      </x:c>
      <x:c r="J442" s="29" t="n">
        <x:f>IF(ISNUMBER(F442),1,0)</x:f>
        <x:v>0</x:v>
      </x:c>
      <x:c r="K442" s="29" t="n">
        <x:f>IF(COUNTA(A442:F442)=0,0,1)</x:f>
        <x:v>0</x:v>
      </x:c>
    </x:row>
    <x:row r="443" ht="36" customHeight="1">
      <x:c r="A443" s="34"/>
      <x:c r="B443" s="34"/>
      <x:c r="C443" s="35"/>
      <x:c r="D443" s="36"/>
      <x:c r="E443" s="36"/>
      <x:c r="F443" s="37"/>
      <x:c r="G443" s="38" t="n">
        <x:f>IF(K443=0,0,IF(H443="",1,-1))</x:f>
        <x:v>0</x:v>
      </x:c>
      <x:c r="H443" s="33" t="str">
        <x:f>IF(K443=0,"",IF(A443="","Introduzca el ID de salida",IF(IF(IFERROR(OR(CODE(UPPER(LEFT(A443,1)))&lt;65,CODE(UPPER(LEFT(A443,1)))&gt;90),TRUE),TRUE,OR(NOT(ISTEXT(A443)),LEN(A443)&gt;64,LEN(A443)&lt;&gt;LEN(SUBSTITUTE(A443,"*","")),LEN(A443)&lt;&gt;LEN(SUBSTITUTE(A443,"?","")),LEN(A443)&lt;&gt;LEN(SUBSTITUTE(A443,"~","")),LEN(A443)&lt;&gt;LEN(SUBSTITUTE(A443,"=","")),LEN(A443)&lt;&gt;LEN(SUBSTITUTE(A443,"&lt;","")),LEN(A443)&lt;&gt;LEN(SUBSTITUTE(A443,"&gt;","")))),"ID: texto que empiece por A–Z, hasta 64 caracteres; sin *, ?, ~, =, &lt; ni &gt;. Ejemplo: T-001.",IF(COUNTIFS('Exits'!$A$9:$A$608,A443)&lt;&gt;1,"ID de salida duplicado",IF(B443="","Introduzca el ID de la operación principal",IF(IF(IFERROR(OR(CODE(UPPER(LEFT(B443,1)))&lt;65,CODE(UPPER(LEFT(B443,1)))&gt;90),TRUE),TRUE,OR(NOT(ISTEXT(B443)),LEN(B443)&gt;64,LEN(B443)&lt;&gt;LEN(SUBSTITUTE(B443,"*","")),LEN(B443)&lt;&gt;LEN(SUBSTITUTE(B443,"?","")),LEN(B443)&lt;&gt;LEN(SUBSTITUTE(B443,"~","")),LEN(B443)&lt;&gt;LEN(SUBSTITUTE(B443,"=","")),LEN(B443)&lt;&gt;LEN(SUBSTITUTE(B443,"&lt;","")),LEN(B443)&lt;&gt;LEN(SUBSTITUTE(B443,"&gt;","")))),"ID: texto que empiece por A–Z, hasta 64 caracteres; sin *, ?, ~, =, &lt; ni &gt;. Ejemplo: T-001.",IF(COUNTIFS('Trades'!$A$9:$A$208,B443)&lt;&gt;1,"El ID debe corresponder a una sola fila de Trades",IF(NOT(ISNUMBER(C443)),"Introduzca una fecha y hora de cierre válidas",IF(OR(C443&lt;1,C443&gt;2958465),"Introduzca una fecha y hora de cierre válidas",IF(NOT(ISNUMBER(D443)),"Indique una cantidad cerrada positiva",IF(OR(D443&lt;=0,D443&gt;1000000,ROUND(D443,8)&lt;&gt;D443),"Indique una cantidad cerrada positiva",IF(NOT(ISNUMBER(INDEX('Trades'!$D$9:$D$208,MATCH(B443,'Trades'!$A$9:$A$208,0)))),"Introduzca una fecha y hora de apertura válidas",IF(C443&lt;INDEX('Trades'!$D$9:$D$208,MATCH(B443,'Trades'!$A$9:$A$208,0)),"El cierre precede a la apertura",IF(AND(E443&lt;&gt;"",OR(NOT(ISNUMBER(E443)),E443&lt;=0)),"Indique un precio positivo o deje la celda vacía",IF(AND(F443&lt;&gt;"",NOT(ISNUMBER(F443))),"El P&amp;L bruto debe ser numérico o estar vacío",IF(AND(ISNUMBER(F443),OR(ABS(F443)&gt;1000000000,ROUND(F443,2)&lt;&gt;F443)),"Importes: hasta 2 decimales; valor absoluto de entrada ≤ 1.000.000.000.",""))))))))))))))))</x:f>
      </x:c>
      <x:c r="I443" s="29" t="str">
        <x:f>IF(ISNUMBER(D443),ROUND(D443,8),"")</x:f>
      </x:c>
      <x:c r="J443" s="29" t="n">
        <x:f>IF(ISNUMBER(F443),1,0)</x:f>
        <x:v>0</x:v>
      </x:c>
      <x:c r="K443" s="29" t="n">
        <x:f>IF(COUNTA(A443:F443)=0,0,1)</x:f>
        <x:v>0</x:v>
      </x:c>
    </x:row>
    <x:row r="444" ht="36" customHeight="1">
      <x:c r="A444" s="34"/>
      <x:c r="B444" s="34"/>
      <x:c r="C444" s="35"/>
      <x:c r="D444" s="36"/>
      <x:c r="E444" s="36"/>
      <x:c r="F444" s="37"/>
      <x:c r="G444" s="38" t="n">
        <x:f>IF(K444=0,0,IF(H444="",1,-1))</x:f>
        <x:v>0</x:v>
      </x:c>
      <x:c r="H444" s="33" t="str">
        <x:f>IF(K444=0,"",IF(A444="","Introduzca el ID de salida",IF(IF(IFERROR(OR(CODE(UPPER(LEFT(A444,1)))&lt;65,CODE(UPPER(LEFT(A444,1)))&gt;90),TRUE),TRUE,OR(NOT(ISTEXT(A444)),LEN(A444)&gt;64,LEN(A444)&lt;&gt;LEN(SUBSTITUTE(A444,"*","")),LEN(A444)&lt;&gt;LEN(SUBSTITUTE(A444,"?","")),LEN(A444)&lt;&gt;LEN(SUBSTITUTE(A444,"~","")),LEN(A444)&lt;&gt;LEN(SUBSTITUTE(A444,"=","")),LEN(A444)&lt;&gt;LEN(SUBSTITUTE(A444,"&lt;","")),LEN(A444)&lt;&gt;LEN(SUBSTITUTE(A444,"&gt;","")))),"ID: texto que empiece por A–Z, hasta 64 caracteres; sin *, ?, ~, =, &lt; ni &gt;. Ejemplo: T-001.",IF(COUNTIFS('Exits'!$A$9:$A$608,A444)&lt;&gt;1,"ID de salida duplicado",IF(B444="","Introduzca el ID de la operación principal",IF(IF(IFERROR(OR(CODE(UPPER(LEFT(B444,1)))&lt;65,CODE(UPPER(LEFT(B444,1)))&gt;90),TRUE),TRUE,OR(NOT(ISTEXT(B444)),LEN(B444)&gt;64,LEN(B444)&lt;&gt;LEN(SUBSTITUTE(B444,"*","")),LEN(B444)&lt;&gt;LEN(SUBSTITUTE(B444,"?","")),LEN(B444)&lt;&gt;LEN(SUBSTITUTE(B444,"~","")),LEN(B444)&lt;&gt;LEN(SUBSTITUTE(B444,"=","")),LEN(B444)&lt;&gt;LEN(SUBSTITUTE(B444,"&lt;","")),LEN(B444)&lt;&gt;LEN(SUBSTITUTE(B444,"&gt;","")))),"ID: texto que empiece por A–Z, hasta 64 caracteres; sin *, ?, ~, =, &lt; ni &gt;. Ejemplo: T-001.",IF(COUNTIFS('Trades'!$A$9:$A$208,B444)&lt;&gt;1,"El ID debe corresponder a una sola fila de Trades",IF(NOT(ISNUMBER(C444)),"Introduzca una fecha y hora de cierre válidas",IF(OR(C444&lt;1,C444&gt;2958465),"Introduzca una fecha y hora de cierre válidas",IF(NOT(ISNUMBER(D444)),"Indique una cantidad cerrada positiva",IF(OR(D444&lt;=0,D444&gt;1000000,ROUND(D444,8)&lt;&gt;D444),"Indique una cantidad cerrada positiva",IF(NOT(ISNUMBER(INDEX('Trades'!$D$9:$D$208,MATCH(B444,'Trades'!$A$9:$A$208,0)))),"Introduzca una fecha y hora de apertura válidas",IF(C444&lt;INDEX('Trades'!$D$9:$D$208,MATCH(B444,'Trades'!$A$9:$A$208,0)),"El cierre precede a la apertura",IF(AND(E444&lt;&gt;"",OR(NOT(ISNUMBER(E444)),E444&lt;=0)),"Indique un precio positivo o deje la celda vacía",IF(AND(F444&lt;&gt;"",NOT(ISNUMBER(F444))),"El P&amp;L bruto debe ser numérico o estar vacío",IF(AND(ISNUMBER(F444),OR(ABS(F444)&gt;1000000000,ROUND(F444,2)&lt;&gt;F444)),"Importes: hasta 2 decimales; valor absoluto de entrada ≤ 1.000.000.000.",""))))))))))))))))</x:f>
      </x:c>
      <x:c r="I444" s="29" t="str">
        <x:f>IF(ISNUMBER(D444),ROUND(D444,8),"")</x:f>
      </x:c>
      <x:c r="J444" s="29" t="n">
        <x:f>IF(ISNUMBER(F444),1,0)</x:f>
        <x:v>0</x:v>
      </x:c>
      <x:c r="K444" s="29" t="n">
        <x:f>IF(COUNTA(A444:F444)=0,0,1)</x:f>
        <x:v>0</x:v>
      </x:c>
    </x:row>
    <x:row r="445" ht="36" customHeight="1">
      <x:c r="A445" s="34"/>
      <x:c r="B445" s="34"/>
      <x:c r="C445" s="35"/>
      <x:c r="D445" s="36"/>
      <x:c r="E445" s="36"/>
      <x:c r="F445" s="37"/>
      <x:c r="G445" s="38" t="n">
        <x:f>IF(K445=0,0,IF(H445="",1,-1))</x:f>
        <x:v>0</x:v>
      </x:c>
      <x:c r="H445" s="33" t="str">
        <x:f>IF(K445=0,"",IF(A445="","Introduzca el ID de salida",IF(IF(IFERROR(OR(CODE(UPPER(LEFT(A445,1)))&lt;65,CODE(UPPER(LEFT(A445,1)))&gt;90),TRUE),TRUE,OR(NOT(ISTEXT(A445)),LEN(A445)&gt;64,LEN(A445)&lt;&gt;LEN(SUBSTITUTE(A445,"*","")),LEN(A445)&lt;&gt;LEN(SUBSTITUTE(A445,"?","")),LEN(A445)&lt;&gt;LEN(SUBSTITUTE(A445,"~","")),LEN(A445)&lt;&gt;LEN(SUBSTITUTE(A445,"=","")),LEN(A445)&lt;&gt;LEN(SUBSTITUTE(A445,"&lt;","")),LEN(A445)&lt;&gt;LEN(SUBSTITUTE(A445,"&gt;","")))),"ID: texto que empiece por A–Z, hasta 64 caracteres; sin *, ?, ~, =, &lt; ni &gt;. Ejemplo: T-001.",IF(COUNTIFS('Exits'!$A$9:$A$608,A445)&lt;&gt;1,"ID de salida duplicado",IF(B445="","Introduzca el ID de la operación principal",IF(IF(IFERROR(OR(CODE(UPPER(LEFT(B445,1)))&lt;65,CODE(UPPER(LEFT(B445,1)))&gt;90),TRUE),TRUE,OR(NOT(ISTEXT(B445)),LEN(B445)&gt;64,LEN(B445)&lt;&gt;LEN(SUBSTITUTE(B445,"*","")),LEN(B445)&lt;&gt;LEN(SUBSTITUTE(B445,"?","")),LEN(B445)&lt;&gt;LEN(SUBSTITUTE(B445,"~","")),LEN(B445)&lt;&gt;LEN(SUBSTITUTE(B445,"=","")),LEN(B445)&lt;&gt;LEN(SUBSTITUTE(B445,"&lt;","")),LEN(B445)&lt;&gt;LEN(SUBSTITUTE(B445,"&gt;","")))),"ID: texto que empiece por A–Z, hasta 64 caracteres; sin *, ?, ~, =, &lt; ni &gt;. Ejemplo: T-001.",IF(COUNTIFS('Trades'!$A$9:$A$208,B445)&lt;&gt;1,"El ID debe corresponder a una sola fila de Trades",IF(NOT(ISNUMBER(C445)),"Introduzca una fecha y hora de cierre válidas",IF(OR(C445&lt;1,C445&gt;2958465),"Introduzca una fecha y hora de cierre válidas",IF(NOT(ISNUMBER(D445)),"Indique una cantidad cerrada positiva",IF(OR(D445&lt;=0,D445&gt;1000000,ROUND(D445,8)&lt;&gt;D445),"Indique una cantidad cerrada positiva",IF(NOT(ISNUMBER(INDEX('Trades'!$D$9:$D$208,MATCH(B445,'Trades'!$A$9:$A$208,0)))),"Introduzca una fecha y hora de apertura válidas",IF(C445&lt;INDEX('Trades'!$D$9:$D$208,MATCH(B445,'Trades'!$A$9:$A$208,0)),"El cierre precede a la apertura",IF(AND(E445&lt;&gt;"",OR(NOT(ISNUMBER(E445)),E445&lt;=0)),"Indique un precio positivo o deje la celda vacía",IF(AND(F445&lt;&gt;"",NOT(ISNUMBER(F445))),"El P&amp;L bruto debe ser numérico o estar vacío",IF(AND(ISNUMBER(F445),OR(ABS(F445)&gt;1000000000,ROUND(F445,2)&lt;&gt;F445)),"Importes: hasta 2 decimales; valor absoluto de entrada ≤ 1.000.000.000.",""))))))))))))))))</x:f>
      </x:c>
      <x:c r="I445" s="29" t="str">
        <x:f>IF(ISNUMBER(D445),ROUND(D445,8),"")</x:f>
      </x:c>
      <x:c r="J445" s="29" t="n">
        <x:f>IF(ISNUMBER(F445),1,0)</x:f>
        <x:v>0</x:v>
      </x:c>
      <x:c r="K445" s="29" t="n">
        <x:f>IF(COUNTA(A445:F445)=0,0,1)</x:f>
        <x:v>0</x:v>
      </x:c>
    </x:row>
    <x:row r="446" ht="36" customHeight="1">
      <x:c r="A446" s="34"/>
      <x:c r="B446" s="34"/>
      <x:c r="C446" s="35"/>
      <x:c r="D446" s="36"/>
      <x:c r="E446" s="36"/>
      <x:c r="F446" s="37"/>
      <x:c r="G446" s="38" t="n">
        <x:f>IF(K446=0,0,IF(H446="",1,-1))</x:f>
        <x:v>0</x:v>
      </x:c>
      <x:c r="H446" s="33" t="str">
        <x:f>IF(K446=0,"",IF(A446="","Introduzca el ID de salida",IF(IF(IFERROR(OR(CODE(UPPER(LEFT(A446,1)))&lt;65,CODE(UPPER(LEFT(A446,1)))&gt;90),TRUE),TRUE,OR(NOT(ISTEXT(A446)),LEN(A446)&gt;64,LEN(A446)&lt;&gt;LEN(SUBSTITUTE(A446,"*","")),LEN(A446)&lt;&gt;LEN(SUBSTITUTE(A446,"?","")),LEN(A446)&lt;&gt;LEN(SUBSTITUTE(A446,"~","")),LEN(A446)&lt;&gt;LEN(SUBSTITUTE(A446,"=","")),LEN(A446)&lt;&gt;LEN(SUBSTITUTE(A446,"&lt;","")),LEN(A446)&lt;&gt;LEN(SUBSTITUTE(A446,"&gt;","")))),"ID: texto que empiece por A–Z, hasta 64 caracteres; sin *, ?, ~, =, &lt; ni &gt;. Ejemplo: T-001.",IF(COUNTIFS('Exits'!$A$9:$A$608,A446)&lt;&gt;1,"ID de salida duplicado",IF(B446="","Introduzca el ID de la operación principal",IF(IF(IFERROR(OR(CODE(UPPER(LEFT(B446,1)))&lt;65,CODE(UPPER(LEFT(B446,1)))&gt;90),TRUE),TRUE,OR(NOT(ISTEXT(B446)),LEN(B446)&gt;64,LEN(B446)&lt;&gt;LEN(SUBSTITUTE(B446,"*","")),LEN(B446)&lt;&gt;LEN(SUBSTITUTE(B446,"?","")),LEN(B446)&lt;&gt;LEN(SUBSTITUTE(B446,"~","")),LEN(B446)&lt;&gt;LEN(SUBSTITUTE(B446,"=","")),LEN(B446)&lt;&gt;LEN(SUBSTITUTE(B446,"&lt;","")),LEN(B446)&lt;&gt;LEN(SUBSTITUTE(B446,"&gt;","")))),"ID: texto que empiece por A–Z, hasta 64 caracteres; sin *, ?, ~, =, &lt; ni &gt;. Ejemplo: T-001.",IF(COUNTIFS('Trades'!$A$9:$A$208,B446)&lt;&gt;1,"El ID debe corresponder a una sola fila de Trades",IF(NOT(ISNUMBER(C446)),"Introduzca una fecha y hora de cierre válidas",IF(OR(C446&lt;1,C446&gt;2958465),"Introduzca una fecha y hora de cierre válidas",IF(NOT(ISNUMBER(D446)),"Indique una cantidad cerrada positiva",IF(OR(D446&lt;=0,D446&gt;1000000,ROUND(D446,8)&lt;&gt;D446),"Indique una cantidad cerrada positiva",IF(NOT(ISNUMBER(INDEX('Trades'!$D$9:$D$208,MATCH(B446,'Trades'!$A$9:$A$208,0)))),"Introduzca una fecha y hora de apertura válidas",IF(C446&lt;INDEX('Trades'!$D$9:$D$208,MATCH(B446,'Trades'!$A$9:$A$208,0)),"El cierre precede a la apertura",IF(AND(E446&lt;&gt;"",OR(NOT(ISNUMBER(E446)),E446&lt;=0)),"Indique un precio positivo o deje la celda vacía",IF(AND(F446&lt;&gt;"",NOT(ISNUMBER(F446))),"El P&amp;L bruto debe ser numérico o estar vacío",IF(AND(ISNUMBER(F446),OR(ABS(F446)&gt;1000000000,ROUND(F446,2)&lt;&gt;F446)),"Importes: hasta 2 decimales; valor absoluto de entrada ≤ 1.000.000.000.",""))))))))))))))))</x:f>
      </x:c>
      <x:c r="I446" s="29" t="str">
        <x:f>IF(ISNUMBER(D446),ROUND(D446,8),"")</x:f>
      </x:c>
      <x:c r="J446" s="29" t="n">
        <x:f>IF(ISNUMBER(F446),1,0)</x:f>
        <x:v>0</x:v>
      </x:c>
      <x:c r="K446" s="29" t="n">
        <x:f>IF(COUNTA(A446:F446)=0,0,1)</x:f>
        <x:v>0</x:v>
      </x:c>
    </x:row>
    <x:row r="447" ht="36" customHeight="1">
      <x:c r="A447" s="34"/>
      <x:c r="B447" s="34"/>
      <x:c r="C447" s="35"/>
      <x:c r="D447" s="36"/>
      <x:c r="E447" s="36"/>
      <x:c r="F447" s="37"/>
      <x:c r="G447" s="38" t="n">
        <x:f>IF(K447=0,0,IF(H447="",1,-1))</x:f>
        <x:v>0</x:v>
      </x:c>
      <x:c r="H447" s="33" t="str">
        <x:f>IF(K447=0,"",IF(A447="","Introduzca el ID de salida",IF(IF(IFERROR(OR(CODE(UPPER(LEFT(A447,1)))&lt;65,CODE(UPPER(LEFT(A447,1)))&gt;90),TRUE),TRUE,OR(NOT(ISTEXT(A447)),LEN(A447)&gt;64,LEN(A447)&lt;&gt;LEN(SUBSTITUTE(A447,"*","")),LEN(A447)&lt;&gt;LEN(SUBSTITUTE(A447,"?","")),LEN(A447)&lt;&gt;LEN(SUBSTITUTE(A447,"~","")),LEN(A447)&lt;&gt;LEN(SUBSTITUTE(A447,"=","")),LEN(A447)&lt;&gt;LEN(SUBSTITUTE(A447,"&lt;","")),LEN(A447)&lt;&gt;LEN(SUBSTITUTE(A447,"&gt;","")))),"ID: texto que empiece por A–Z, hasta 64 caracteres; sin *, ?, ~, =, &lt; ni &gt;. Ejemplo: T-001.",IF(COUNTIFS('Exits'!$A$9:$A$608,A447)&lt;&gt;1,"ID de salida duplicado",IF(B447="","Introduzca el ID de la operación principal",IF(IF(IFERROR(OR(CODE(UPPER(LEFT(B447,1)))&lt;65,CODE(UPPER(LEFT(B447,1)))&gt;90),TRUE),TRUE,OR(NOT(ISTEXT(B447)),LEN(B447)&gt;64,LEN(B447)&lt;&gt;LEN(SUBSTITUTE(B447,"*","")),LEN(B447)&lt;&gt;LEN(SUBSTITUTE(B447,"?","")),LEN(B447)&lt;&gt;LEN(SUBSTITUTE(B447,"~","")),LEN(B447)&lt;&gt;LEN(SUBSTITUTE(B447,"=","")),LEN(B447)&lt;&gt;LEN(SUBSTITUTE(B447,"&lt;","")),LEN(B447)&lt;&gt;LEN(SUBSTITUTE(B447,"&gt;","")))),"ID: texto que empiece por A–Z, hasta 64 caracteres; sin *, ?, ~, =, &lt; ni &gt;. Ejemplo: T-001.",IF(COUNTIFS('Trades'!$A$9:$A$208,B447)&lt;&gt;1,"El ID debe corresponder a una sola fila de Trades",IF(NOT(ISNUMBER(C447)),"Introduzca una fecha y hora de cierre válidas",IF(OR(C447&lt;1,C447&gt;2958465),"Introduzca una fecha y hora de cierre válidas",IF(NOT(ISNUMBER(D447)),"Indique una cantidad cerrada positiva",IF(OR(D447&lt;=0,D447&gt;1000000,ROUND(D447,8)&lt;&gt;D447),"Indique una cantidad cerrada positiva",IF(NOT(ISNUMBER(INDEX('Trades'!$D$9:$D$208,MATCH(B447,'Trades'!$A$9:$A$208,0)))),"Introduzca una fecha y hora de apertura válidas",IF(C447&lt;INDEX('Trades'!$D$9:$D$208,MATCH(B447,'Trades'!$A$9:$A$208,0)),"El cierre precede a la apertura",IF(AND(E447&lt;&gt;"",OR(NOT(ISNUMBER(E447)),E447&lt;=0)),"Indique un precio positivo o deje la celda vacía",IF(AND(F447&lt;&gt;"",NOT(ISNUMBER(F447))),"El P&amp;L bruto debe ser numérico o estar vacío",IF(AND(ISNUMBER(F447),OR(ABS(F447)&gt;1000000000,ROUND(F447,2)&lt;&gt;F447)),"Importes: hasta 2 decimales; valor absoluto de entrada ≤ 1.000.000.000.",""))))))))))))))))</x:f>
      </x:c>
      <x:c r="I447" s="29" t="str">
        <x:f>IF(ISNUMBER(D447),ROUND(D447,8),"")</x:f>
      </x:c>
      <x:c r="J447" s="29" t="n">
        <x:f>IF(ISNUMBER(F447),1,0)</x:f>
        <x:v>0</x:v>
      </x:c>
      <x:c r="K447" s="29" t="n">
        <x:f>IF(COUNTA(A447:F447)=0,0,1)</x:f>
        <x:v>0</x:v>
      </x:c>
    </x:row>
    <x:row r="448" ht="36" customHeight="1">
      <x:c r="A448" s="34"/>
      <x:c r="B448" s="34"/>
      <x:c r="C448" s="35"/>
      <x:c r="D448" s="36"/>
      <x:c r="E448" s="36"/>
      <x:c r="F448" s="37"/>
      <x:c r="G448" s="38" t="n">
        <x:f>IF(K448=0,0,IF(H448="",1,-1))</x:f>
        <x:v>0</x:v>
      </x:c>
      <x:c r="H448" s="33" t="str">
        <x:f>IF(K448=0,"",IF(A448="","Introduzca el ID de salida",IF(IF(IFERROR(OR(CODE(UPPER(LEFT(A448,1)))&lt;65,CODE(UPPER(LEFT(A448,1)))&gt;90),TRUE),TRUE,OR(NOT(ISTEXT(A448)),LEN(A448)&gt;64,LEN(A448)&lt;&gt;LEN(SUBSTITUTE(A448,"*","")),LEN(A448)&lt;&gt;LEN(SUBSTITUTE(A448,"?","")),LEN(A448)&lt;&gt;LEN(SUBSTITUTE(A448,"~","")),LEN(A448)&lt;&gt;LEN(SUBSTITUTE(A448,"=","")),LEN(A448)&lt;&gt;LEN(SUBSTITUTE(A448,"&lt;","")),LEN(A448)&lt;&gt;LEN(SUBSTITUTE(A448,"&gt;","")))),"ID: texto que empiece por A–Z, hasta 64 caracteres; sin *, ?, ~, =, &lt; ni &gt;. Ejemplo: T-001.",IF(COUNTIFS('Exits'!$A$9:$A$608,A448)&lt;&gt;1,"ID de salida duplicado",IF(B448="","Introduzca el ID de la operación principal",IF(IF(IFERROR(OR(CODE(UPPER(LEFT(B448,1)))&lt;65,CODE(UPPER(LEFT(B448,1)))&gt;90),TRUE),TRUE,OR(NOT(ISTEXT(B448)),LEN(B448)&gt;64,LEN(B448)&lt;&gt;LEN(SUBSTITUTE(B448,"*","")),LEN(B448)&lt;&gt;LEN(SUBSTITUTE(B448,"?","")),LEN(B448)&lt;&gt;LEN(SUBSTITUTE(B448,"~","")),LEN(B448)&lt;&gt;LEN(SUBSTITUTE(B448,"=","")),LEN(B448)&lt;&gt;LEN(SUBSTITUTE(B448,"&lt;","")),LEN(B448)&lt;&gt;LEN(SUBSTITUTE(B448,"&gt;","")))),"ID: texto que empiece por A–Z, hasta 64 caracteres; sin *, ?, ~, =, &lt; ni &gt;. Ejemplo: T-001.",IF(COUNTIFS('Trades'!$A$9:$A$208,B448)&lt;&gt;1,"El ID debe corresponder a una sola fila de Trades",IF(NOT(ISNUMBER(C448)),"Introduzca una fecha y hora de cierre válidas",IF(OR(C448&lt;1,C448&gt;2958465),"Introduzca una fecha y hora de cierre válidas",IF(NOT(ISNUMBER(D448)),"Indique una cantidad cerrada positiva",IF(OR(D448&lt;=0,D448&gt;1000000,ROUND(D448,8)&lt;&gt;D448),"Indique una cantidad cerrada positiva",IF(NOT(ISNUMBER(INDEX('Trades'!$D$9:$D$208,MATCH(B448,'Trades'!$A$9:$A$208,0)))),"Introduzca una fecha y hora de apertura válidas",IF(C448&lt;INDEX('Trades'!$D$9:$D$208,MATCH(B448,'Trades'!$A$9:$A$208,0)),"El cierre precede a la apertura",IF(AND(E448&lt;&gt;"",OR(NOT(ISNUMBER(E448)),E448&lt;=0)),"Indique un precio positivo o deje la celda vacía",IF(AND(F448&lt;&gt;"",NOT(ISNUMBER(F448))),"El P&amp;L bruto debe ser numérico o estar vacío",IF(AND(ISNUMBER(F448),OR(ABS(F448)&gt;1000000000,ROUND(F448,2)&lt;&gt;F448)),"Importes: hasta 2 decimales; valor absoluto de entrada ≤ 1.000.000.000.",""))))))))))))))))</x:f>
      </x:c>
      <x:c r="I448" s="29" t="str">
        <x:f>IF(ISNUMBER(D448),ROUND(D448,8),"")</x:f>
      </x:c>
      <x:c r="J448" s="29" t="n">
        <x:f>IF(ISNUMBER(F448),1,0)</x:f>
        <x:v>0</x:v>
      </x:c>
      <x:c r="K448" s="29" t="n">
        <x:f>IF(COUNTA(A448:F448)=0,0,1)</x:f>
        <x:v>0</x:v>
      </x:c>
    </x:row>
    <x:row r="449" ht="36" customHeight="1">
      <x:c r="A449" s="34"/>
      <x:c r="B449" s="34"/>
      <x:c r="C449" s="35"/>
      <x:c r="D449" s="36"/>
      <x:c r="E449" s="36"/>
      <x:c r="F449" s="37"/>
      <x:c r="G449" s="38" t="n">
        <x:f>IF(K449=0,0,IF(H449="",1,-1))</x:f>
        <x:v>0</x:v>
      </x:c>
      <x:c r="H449" s="33" t="str">
        <x:f>IF(K449=0,"",IF(A449="","Introduzca el ID de salida",IF(IF(IFERROR(OR(CODE(UPPER(LEFT(A449,1)))&lt;65,CODE(UPPER(LEFT(A449,1)))&gt;90),TRUE),TRUE,OR(NOT(ISTEXT(A449)),LEN(A449)&gt;64,LEN(A449)&lt;&gt;LEN(SUBSTITUTE(A449,"*","")),LEN(A449)&lt;&gt;LEN(SUBSTITUTE(A449,"?","")),LEN(A449)&lt;&gt;LEN(SUBSTITUTE(A449,"~","")),LEN(A449)&lt;&gt;LEN(SUBSTITUTE(A449,"=","")),LEN(A449)&lt;&gt;LEN(SUBSTITUTE(A449,"&lt;","")),LEN(A449)&lt;&gt;LEN(SUBSTITUTE(A449,"&gt;","")))),"ID: texto que empiece por A–Z, hasta 64 caracteres; sin *, ?, ~, =, &lt; ni &gt;. Ejemplo: T-001.",IF(COUNTIFS('Exits'!$A$9:$A$608,A449)&lt;&gt;1,"ID de salida duplicado",IF(B449="","Introduzca el ID de la operación principal",IF(IF(IFERROR(OR(CODE(UPPER(LEFT(B449,1)))&lt;65,CODE(UPPER(LEFT(B449,1)))&gt;90),TRUE),TRUE,OR(NOT(ISTEXT(B449)),LEN(B449)&gt;64,LEN(B449)&lt;&gt;LEN(SUBSTITUTE(B449,"*","")),LEN(B449)&lt;&gt;LEN(SUBSTITUTE(B449,"?","")),LEN(B449)&lt;&gt;LEN(SUBSTITUTE(B449,"~","")),LEN(B449)&lt;&gt;LEN(SUBSTITUTE(B449,"=","")),LEN(B449)&lt;&gt;LEN(SUBSTITUTE(B449,"&lt;","")),LEN(B449)&lt;&gt;LEN(SUBSTITUTE(B449,"&gt;","")))),"ID: texto que empiece por A–Z, hasta 64 caracteres; sin *, ?, ~, =, &lt; ni &gt;. Ejemplo: T-001.",IF(COUNTIFS('Trades'!$A$9:$A$208,B449)&lt;&gt;1,"El ID debe corresponder a una sola fila de Trades",IF(NOT(ISNUMBER(C449)),"Introduzca una fecha y hora de cierre válidas",IF(OR(C449&lt;1,C449&gt;2958465),"Introduzca una fecha y hora de cierre válidas",IF(NOT(ISNUMBER(D449)),"Indique una cantidad cerrada positiva",IF(OR(D449&lt;=0,D449&gt;1000000,ROUND(D449,8)&lt;&gt;D449),"Indique una cantidad cerrada positiva",IF(NOT(ISNUMBER(INDEX('Trades'!$D$9:$D$208,MATCH(B449,'Trades'!$A$9:$A$208,0)))),"Introduzca una fecha y hora de apertura válidas",IF(C449&lt;INDEX('Trades'!$D$9:$D$208,MATCH(B449,'Trades'!$A$9:$A$208,0)),"El cierre precede a la apertura",IF(AND(E449&lt;&gt;"",OR(NOT(ISNUMBER(E449)),E449&lt;=0)),"Indique un precio positivo o deje la celda vacía",IF(AND(F449&lt;&gt;"",NOT(ISNUMBER(F449))),"El P&amp;L bruto debe ser numérico o estar vacío",IF(AND(ISNUMBER(F449),OR(ABS(F449)&gt;1000000000,ROUND(F449,2)&lt;&gt;F449)),"Importes: hasta 2 decimales; valor absoluto de entrada ≤ 1.000.000.000.",""))))))))))))))))</x:f>
      </x:c>
      <x:c r="I449" s="29" t="str">
        <x:f>IF(ISNUMBER(D449),ROUND(D449,8),"")</x:f>
      </x:c>
      <x:c r="J449" s="29" t="n">
        <x:f>IF(ISNUMBER(F449),1,0)</x:f>
        <x:v>0</x:v>
      </x:c>
      <x:c r="K449" s="29" t="n">
        <x:f>IF(COUNTA(A449:F449)=0,0,1)</x:f>
        <x:v>0</x:v>
      </x:c>
    </x:row>
    <x:row r="450" ht="36" customHeight="1">
      <x:c r="A450" s="34"/>
      <x:c r="B450" s="34"/>
      <x:c r="C450" s="35"/>
      <x:c r="D450" s="36"/>
      <x:c r="E450" s="36"/>
      <x:c r="F450" s="37"/>
      <x:c r="G450" s="38" t="n">
        <x:f>IF(K450=0,0,IF(H450="",1,-1))</x:f>
        <x:v>0</x:v>
      </x:c>
      <x:c r="H450" s="33" t="str">
        <x:f>IF(K450=0,"",IF(A450="","Introduzca el ID de salida",IF(IF(IFERROR(OR(CODE(UPPER(LEFT(A450,1)))&lt;65,CODE(UPPER(LEFT(A450,1)))&gt;90),TRUE),TRUE,OR(NOT(ISTEXT(A450)),LEN(A450)&gt;64,LEN(A450)&lt;&gt;LEN(SUBSTITUTE(A450,"*","")),LEN(A450)&lt;&gt;LEN(SUBSTITUTE(A450,"?","")),LEN(A450)&lt;&gt;LEN(SUBSTITUTE(A450,"~","")),LEN(A450)&lt;&gt;LEN(SUBSTITUTE(A450,"=","")),LEN(A450)&lt;&gt;LEN(SUBSTITUTE(A450,"&lt;","")),LEN(A450)&lt;&gt;LEN(SUBSTITUTE(A450,"&gt;","")))),"ID: texto que empiece por A–Z, hasta 64 caracteres; sin *, ?, ~, =, &lt; ni &gt;. Ejemplo: T-001.",IF(COUNTIFS('Exits'!$A$9:$A$608,A450)&lt;&gt;1,"ID de salida duplicado",IF(B450="","Introduzca el ID de la operación principal",IF(IF(IFERROR(OR(CODE(UPPER(LEFT(B450,1)))&lt;65,CODE(UPPER(LEFT(B450,1)))&gt;90),TRUE),TRUE,OR(NOT(ISTEXT(B450)),LEN(B450)&gt;64,LEN(B450)&lt;&gt;LEN(SUBSTITUTE(B450,"*","")),LEN(B450)&lt;&gt;LEN(SUBSTITUTE(B450,"?","")),LEN(B450)&lt;&gt;LEN(SUBSTITUTE(B450,"~","")),LEN(B450)&lt;&gt;LEN(SUBSTITUTE(B450,"=","")),LEN(B450)&lt;&gt;LEN(SUBSTITUTE(B450,"&lt;","")),LEN(B450)&lt;&gt;LEN(SUBSTITUTE(B450,"&gt;","")))),"ID: texto que empiece por A–Z, hasta 64 caracteres; sin *, ?, ~, =, &lt; ni &gt;. Ejemplo: T-001.",IF(COUNTIFS('Trades'!$A$9:$A$208,B450)&lt;&gt;1,"El ID debe corresponder a una sola fila de Trades",IF(NOT(ISNUMBER(C450)),"Introduzca una fecha y hora de cierre válidas",IF(OR(C450&lt;1,C450&gt;2958465),"Introduzca una fecha y hora de cierre válidas",IF(NOT(ISNUMBER(D450)),"Indique una cantidad cerrada positiva",IF(OR(D450&lt;=0,D450&gt;1000000,ROUND(D450,8)&lt;&gt;D450),"Indique una cantidad cerrada positiva",IF(NOT(ISNUMBER(INDEX('Trades'!$D$9:$D$208,MATCH(B450,'Trades'!$A$9:$A$208,0)))),"Introduzca una fecha y hora de apertura válidas",IF(C450&lt;INDEX('Trades'!$D$9:$D$208,MATCH(B450,'Trades'!$A$9:$A$208,0)),"El cierre precede a la apertura",IF(AND(E450&lt;&gt;"",OR(NOT(ISNUMBER(E450)),E450&lt;=0)),"Indique un precio positivo o deje la celda vacía",IF(AND(F450&lt;&gt;"",NOT(ISNUMBER(F450))),"El P&amp;L bruto debe ser numérico o estar vacío",IF(AND(ISNUMBER(F450),OR(ABS(F450)&gt;1000000000,ROUND(F450,2)&lt;&gt;F450)),"Importes: hasta 2 decimales; valor absoluto de entrada ≤ 1.000.000.000.",""))))))))))))))))</x:f>
      </x:c>
      <x:c r="I450" s="29" t="str">
        <x:f>IF(ISNUMBER(D450),ROUND(D450,8),"")</x:f>
      </x:c>
      <x:c r="J450" s="29" t="n">
        <x:f>IF(ISNUMBER(F450),1,0)</x:f>
        <x:v>0</x:v>
      </x:c>
      <x:c r="K450" s="29" t="n">
        <x:f>IF(COUNTA(A450:F450)=0,0,1)</x:f>
        <x:v>0</x:v>
      </x:c>
    </x:row>
    <x:row r="451" ht="36" customHeight="1">
      <x:c r="A451" s="34"/>
      <x:c r="B451" s="34"/>
      <x:c r="C451" s="35"/>
      <x:c r="D451" s="36"/>
      <x:c r="E451" s="36"/>
      <x:c r="F451" s="37"/>
      <x:c r="G451" s="38" t="n">
        <x:f>IF(K451=0,0,IF(H451="",1,-1))</x:f>
        <x:v>0</x:v>
      </x:c>
      <x:c r="H451" s="33" t="str">
        <x:f>IF(K451=0,"",IF(A451="","Introduzca el ID de salida",IF(IF(IFERROR(OR(CODE(UPPER(LEFT(A451,1)))&lt;65,CODE(UPPER(LEFT(A451,1)))&gt;90),TRUE),TRUE,OR(NOT(ISTEXT(A451)),LEN(A451)&gt;64,LEN(A451)&lt;&gt;LEN(SUBSTITUTE(A451,"*","")),LEN(A451)&lt;&gt;LEN(SUBSTITUTE(A451,"?","")),LEN(A451)&lt;&gt;LEN(SUBSTITUTE(A451,"~","")),LEN(A451)&lt;&gt;LEN(SUBSTITUTE(A451,"=","")),LEN(A451)&lt;&gt;LEN(SUBSTITUTE(A451,"&lt;","")),LEN(A451)&lt;&gt;LEN(SUBSTITUTE(A451,"&gt;","")))),"ID: texto que empiece por A–Z, hasta 64 caracteres; sin *, ?, ~, =, &lt; ni &gt;. Ejemplo: T-001.",IF(COUNTIFS('Exits'!$A$9:$A$608,A451)&lt;&gt;1,"ID de salida duplicado",IF(B451="","Introduzca el ID de la operación principal",IF(IF(IFERROR(OR(CODE(UPPER(LEFT(B451,1)))&lt;65,CODE(UPPER(LEFT(B451,1)))&gt;90),TRUE),TRUE,OR(NOT(ISTEXT(B451)),LEN(B451)&gt;64,LEN(B451)&lt;&gt;LEN(SUBSTITUTE(B451,"*","")),LEN(B451)&lt;&gt;LEN(SUBSTITUTE(B451,"?","")),LEN(B451)&lt;&gt;LEN(SUBSTITUTE(B451,"~","")),LEN(B451)&lt;&gt;LEN(SUBSTITUTE(B451,"=","")),LEN(B451)&lt;&gt;LEN(SUBSTITUTE(B451,"&lt;","")),LEN(B451)&lt;&gt;LEN(SUBSTITUTE(B451,"&gt;","")))),"ID: texto que empiece por A–Z, hasta 64 caracteres; sin *, ?, ~, =, &lt; ni &gt;. Ejemplo: T-001.",IF(COUNTIFS('Trades'!$A$9:$A$208,B451)&lt;&gt;1,"El ID debe corresponder a una sola fila de Trades",IF(NOT(ISNUMBER(C451)),"Introduzca una fecha y hora de cierre válidas",IF(OR(C451&lt;1,C451&gt;2958465),"Introduzca una fecha y hora de cierre válidas",IF(NOT(ISNUMBER(D451)),"Indique una cantidad cerrada positiva",IF(OR(D451&lt;=0,D451&gt;1000000,ROUND(D451,8)&lt;&gt;D451),"Indique una cantidad cerrada positiva",IF(NOT(ISNUMBER(INDEX('Trades'!$D$9:$D$208,MATCH(B451,'Trades'!$A$9:$A$208,0)))),"Introduzca una fecha y hora de apertura válidas",IF(C451&lt;INDEX('Trades'!$D$9:$D$208,MATCH(B451,'Trades'!$A$9:$A$208,0)),"El cierre precede a la apertura",IF(AND(E451&lt;&gt;"",OR(NOT(ISNUMBER(E451)),E451&lt;=0)),"Indique un precio positivo o deje la celda vacía",IF(AND(F451&lt;&gt;"",NOT(ISNUMBER(F451))),"El P&amp;L bruto debe ser numérico o estar vacío",IF(AND(ISNUMBER(F451),OR(ABS(F451)&gt;1000000000,ROUND(F451,2)&lt;&gt;F451)),"Importes: hasta 2 decimales; valor absoluto de entrada ≤ 1.000.000.000.",""))))))))))))))))</x:f>
      </x:c>
      <x:c r="I451" s="29" t="str">
        <x:f>IF(ISNUMBER(D451),ROUND(D451,8),"")</x:f>
      </x:c>
      <x:c r="J451" s="29" t="n">
        <x:f>IF(ISNUMBER(F451),1,0)</x:f>
        <x:v>0</x:v>
      </x:c>
      <x:c r="K451" s="29" t="n">
        <x:f>IF(COUNTA(A451:F451)=0,0,1)</x:f>
        <x:v>0</x:v>
      </x:c>
    </x:row>
    <x:row r="452" ht="36" customHeight="1">
      <x:c r="A452" s="34"/>
      <x:c r="B452" s="34"/>
      <x:c r="C452" s="35"/>
      <x:c r="D452" s="36"/>
      <x:c r="E452" s="36"/>
      <x:c r="F452" s="37"/>
      <x:c r="G452" s="38" t="n">
        <x:f>IF(K452=0,0,IF(H452="",1,-1))</x:f>
        <x:v>0</x:v>
      </x:c>
      <x:c r="H452" s="33" t="str">
        <x:f>IF(K452=0,"",IF(A452="","Introduzca el ID de salida",IF(IF(IFERROR(OR(CODE(UPPER(LEFT(A452,1)))&lt;65,CODE(UPPER(LEFT(A452,1)))&gt;90),TRUE),TRUE,OR(NOT(ISTEXT(A452)),LEN(A452)&gt;64,LEN(A452)&lt;&gt;LEN(SUBSTITUTE(A452,"*","")),LEN(A452)&lt;&gt;LEN(SUBSTITUTE(A452,"?","")),LEN(A452)&lt;&gt;LEN(SUBSTITUTE(A452,"~","")),LEN(A452)&lt;&gt;LEN(SUBSTITUTE(A452,"=","")),LEN(A452)&lt;&gt;LEN(SUBSTITUTE(A452,"&lt;","")),LEN(A452)&lt;&gt;LEN(SUBSTITUTE(A452,"&gt;","")))),"ID: texto que empiece por A–Z, hasta 64 caracteres; sin *, ?, ~, =, &lt; ni &gt;. Ejemplo: T-001.",IF(COUNTIFS('Exits'!$A$9:$A$608,A452)&lt;&gt;1,"ID de salida duplicado",IF(B452="","Introduzca el ID de la operación principal",IF(IF(IFERROR(OR(CODE(UPPER(LEFT(B452,1)))&lt;65,CODE(UPPER(LEFT(B452,1)))&gt;90),TRUE),TRUE,OR(NOT(ISTEXT(B452)),LEN(B452)&gt;64,LEN(B452)&lt;&gt;LEN(SUBSTITUTE(B452,"*","")),LEN(B452)&lt;&gt;LEN(SUBSTITUTE(B452,"?","")),LEN(B452)&lt;&gt;LEN(SUBSTITUTE(B452,"~","")),LEN(B452)&lt;&gt;LEN(SUBSTITUTE(B452,"=","")),LEN(B452)&lt;&gt;LEN(SUBSTITUTE(B452,"&lt;","")),LEN(B452)&lt;&gt;LEN(SUBSTITUTE(B452,"&gt;","")))),"ID: texto que empiece por A–Z, hasta 64 caracteres; sin *, ?, ~, =, &lt; ni &gt;. Ejemplo: T-001.",IF(COUNTIFS('Trades'!$A$9:$A$208,B452)&lt;&gt;1,"El ID debe corresponder a una sola fila de Trades",IF(NOT(ISNUMBER(C452)),"Introduzca una fecha y hora de cierre válidas",IF(OR(C452&lt;1,C452&gt;2958465),"Introduzca una fecha y hora de cierre válidas",IF(NOT(ISNUMBER(D452)),"Indique una cantidad cerrada positiva",IF(OR(D452&lt;=0,D452&gt;1000000,ROUND(D452,8)&lt;&gt;D452),"Indique una cantidad cerrada positiva",IF(NOT(ISNUMBER(INDEX('Trades'!$D$9:$D$208,MATCH(B452,'Trades'!$A$9:$A$208,0)))),"Introduzca una fecha y hora de apertura válidas",IF(C452&lt;INDEX('Trades'!$D$9:$D$208,MATCH(B452,'Trades'!$A$9:$A$208,0)),"El cierre precede a la apertura",IF(AND(E452&lt;&gt;"",OR(NOT(ISNUMBER(E452)),E452&lt;=0)),"Indique un precio positivo o deje la celda vacía",IF(AND(F452&lt;&gt;"",NOT(ISNUMBER(F452))),"El P&amp;L bruto debe ser numérico o estar vacío",IF(AND(ISNUMBER(F452),OR(ABS(F452)&gt;1000000000,ROUND(F452,2)&lt;&gt;F452)),"Importes: hasta 2 decimales; valor absoluto de entrada ≤ 1.000.000.000.",""))))))))))))))))</x:f>
      </x:c>
      <x:c r="I452" s="29" t="str">
        <x:f>IF(ISNUMBER(D452),ROUND(D452,8),"")</x:f>
      </x:c>
      <x:c r="J452" s="29" t="n">
        <x:f>IF(ISNUMBER(F452),1,0)</x:f>
        <x:v>0</x:v>
      </x:c>
      <x:c r="K452" s="29" t="n">
        <x:f>IF(COUNTA(A452:F452)=0,0,1)</x:f>
        <x:v>0</x:v>
      </x:c>
    </x:row>
    <x:row r="453" ht="36" customHeight="1">
      <x:c r="A453" s="34"/>
      <x:c r="B453" s="34"/>
      <x:c r="C453" s="35"/>
      <x:c r="D453" s="36"/>
      <x:c r="E453" s="36"/>
      <x:c r="F453" s="37"/>
      <x:c r="G453" s="38" t="n">
        <x:f>IF(K453=0,0,IF(H453="",1,-1))</x:f>
        <x:v>0</x:v>
      </x:c>
      <x:c r="H453" s="33" t="str">
        <x:f>IF(K453=0,"",IF(A453="","Introduzca el ID de salida",IF(IF(IFERROR(OR(CODE(UPPER(LEFT(A453,1)))&lt;65,CODE(UPPER(LEFT(A453,1)))&gt;90),TRUE),TRUE,OR(NOT(ISTEXT(A453)),LEN(A453)&gt;64,LEN(A453)&lt;&gt;LEN(SUBSTITUTE(A453,"*","")),LEN(A453)&lt;&gt;LEN(SUBSTITUTE(A453,"?","")),LEN(A453)&lt;&gt;LEN(SUBSTITUTE(A453,"~","")),LEN(A453)&lt;&gt;LEN(SUBSTITUTE(A453,"=","")),LEN(A453)&lt;&gt;LEN(SUBSTITUTE(A453,"&lt;","")),LEN(A453)&lt;&gt;LEN(SUBSTITUTE(A453,"&gt;","")))),"ID: texto que empiece por A–Z, hasta 64 caracteres; sin *, ?, ~, =, &lt; ni &gt;. Ejemplo: T-001.",IF(COUNTIFS('Exits'!$A$9:$A$608,A453)&lt;&gt;1,"ID de salida duplicado",IF(B453="","Introduzca el ID de la operación principal",IF(IF(IFERROR(OR(CODE(UPPER(LEFT(B453,1)))&lt;65,CODE(UPPER(LEFT(B453,1)))&gt;90),TRUE),TRUE,OR(NOT(ISTEXT(B453)),LEN(B453)&gt;64,LEN(B453)&lt;&gt;LEN(SUBSTITUTE(B453,"*","")),LEN(B453)&lt;&gt;LEN(SUBSTITUTE(B453,"?","")),LEN(B453)&lt;&gt;LEN(SUBSTITUTE(B453,"~","")),LEN(B453)&lt;&gt;LEN(SUBSTITUTE(B453,"=","")),LEN(B453)&lt;&gt;LEN(SUBSTITUTE(B453,"&lt;","")),LEN(B453)&lt;&gt;LEN(SUBSTITUTE(B453,"&gt;","")))),"ID: texto que empiece por A–Z, hasta 64 caracteres; sin *, ?, ~, =, &lt; ni &gt;. Ejemplo: T-001.",IF(COUNTIFS('Trades'!$A$9:$A$208,B453)&lt;&gt;1,"El ID debe corresponder a una sola fila de Trades",IF(NOT(ISNUMBER(C453)),"Introduzca una fecha y hora de cierre válidas",IF(OR(C453&lt;1,C453&gt;2958465),"Introduzca una fecha y hora de cierre válidas",IF(NOT(ISNUMBER(D453)),"Indique una cantidad cerrada positiva",IF(OR(D453&lt;=0,D453&gt;1000000,ROUND(D453,8)&lt;&gt;D453),"Indique una cantidad cerrada positiva",IF(NOT(ISNUMBER(INDEX('Trades'!$D$9:$D$208,MATCH(B453,'Trades'!$A$9:$A$208,0)))),"Introduzca una fecha y hora de apertura válidas",IF(C453&lt;INDEX('Trades'!$D$9:$D$208,MATCH(B453,'Trades'!$A$9:$A$208,0)),"El cierre precede a la apertura",IF(AND(E453&lt;&gt;"",OR(NOT(ISNUMBER(E453)),E453&lt;=0)),"Indique un precio positivo o deje la celda vacía",IF(AND(F453&lt;&gt;"",NOT(ISNUMBER(F453))),"El P&amp;L bruto debe ser numérico o estar vacío",IF(AND(ISNUMBER(F453),OR(ABS(F453)&gt;1000000000,ROUND(F453,2)&lt;&gt;F453)),"Importes: hasta 2 decimales; valor absoluto de entrada ≤ 1.000.000.000.",""))))))))))))))))</x:f>
      </x:c>
      <x:c r="I453" s="29" t="str">
        <x:f>IF(ISNUMBER(D453),ROUND(D453,8),"")</x:f>
      </x:c>
      <x:c r="J453" s="29" t="n">
        <x:f>IF(ISNUMBER(F453),1,0)</x:f>
        <x:v>0</x:v>
      </x:c>
      <x:c r="K453" s="29" t="n">
        <x:f>IF(COUNTA(A453:F453)=0,0,1)</x:f>
        <x:v>0</x:v>
      </x:c>
    </x:row>
    <x:row r="454" ht="36" customHeight="1">
      <x:c r="A454" s="34"/>
      <x:c r="B454" s="34"/>
      <x:c r="C454" s="35"/>
      <x:c r="D454" s="36"/>
      <x:c r="E454" s="36"/>
      <x:c r="F454" s="37"/>
      <x:c r="G454" s="38" t="n">
        <x:f>IF(K454=0,0,IF(H454="",1,-1))</x:f>
        <x:v>0</x:v>
      </x:c>
      <x:c r="H454" s="33" t="str">
        <x:f>IF(K454=0,"",IF(A454="","Introduzca el ID de salida",IF(IF(IFERROR(OR(CODE(UPPER(LEFT(A454,1)))&lt;65,CODE(UPPER(LEFT(A454,1)))&gt;90),TRUE),TRUE,OR(NOT(ISTEXT(A454)),LEN(A454)&gt;64,LEN(A454)&lt;&gt;LEN(SUBSTITUTE(A454,"*","")),LEN(A454)&lt;&gt;LEN(SUBSTITUTE(A454,"?","")),LEN(A454)&lt;&gt;LEN(SUBSTITUTE(A454,"~","")),LEN(A454)&lt;&gt;LEN(SUBSTITUTE(A454,"=","")),LEN(A454)&lt;&gt;LEN(SUBSTITUTE(A454,"&lt;","")),LEN(A454)&lt;&gt;LEN(SUBSTITUTE(A454,"&gt;","")))),"ID: texto que empiece por A–Z, hasta 64 caracteres; sin *, ?, ~, =, &lt; ni &gt;. Ejemplo: T-001.",IF(COUNTIFS('Exits'!$A$9:$A$608,A454)&lt;&gt;1,"ID de salida duplicado",IF(B454="","Introduzca el ID de la operación principal",IF(IF(IFERROR(OR(CODE(UPPER(LEFT(B454,1)))&lt;65,CODE(UPPER(LEFT(B454,1)))&gt;90),TRUE),TRUE,OR(NOT(ISTEXT(B454)),LEN(B454)&gt;64,LEN(B454)&lt;&gt;LEN(SUBSTITUTE(B454,"*","")),LEN(B454)&lt;&gt;LEN(SUBSTITUTE(B454,"?","")),LEN(B454)&lt;&gt;LEN(SUBSTITUTE(B454,"~","")),LEN(B454)&lt;&gt;LEN(SUBSTITUTE(B454,"=","")),LEN(B454)&lt;&gt;LEN(SUBSTITUTE(B454,"&lt;","")),LEN(B454)&lt;&gt;LEN(SUBSTITUTE(B454,"&gt;","")))),"ID: texto que empiece por A–Z, hasta 64 caracteres; sin *, ?, ~, =, &lt; ni &gt;. Ejemplo: T-001.",IF(COUNTIFS('Trades'!$A$9:$A$208,B454)&lt;&gt;1,"El ID debe corresponder a una sola fila de Trades",IF(NOT(ISNUMBER(C454)),"Introduzca una fecha y hora de cierre válidas",IF(OR(C454&lt;1,C454&gt;2958465),"Introduzca una fecha y hora de cierre válidas",IF(NOT(ISNUMBER(D454)),"Indique una cantidad cerrada positiva",IF(OR(D454&lt;=0,D454&gt;1000000,ROUND(D454,8)&lt;&gt;D454),"Indique una cantidad cerrada positiva",IF(NOT(ISNUMBER(INDEX('Trades'!$D$9:$D$208,MATCH(B454,'Trades'!$A$9:$A$208,0)))),"Introduzca una fecha y hora de apertura válidas",IF(C454&lt;INDEX('Trades'!$D$9:$D$208,MATCH(B454,'Trades'!$A$9:$A$208,0)),"El cierre precede a la apertura",IF(AND(E454&lt;&gt;"",OR(NOT(ISNUMBER(E454)),E454&lt;=0)),"Indique un precio positivo o deje la celda vacía",IF(AND(F454&lt;&gt;"",NOT(ISNUMBER(F454))),"El P&amp;L bruto debe ser numérico o estar vacío",IF(AND(ISNUMBER(F454),OR(ABS(F454)&gt;1000000000,ROUND(F454,2)&lt;&gt;F454)),"Importes: hasta 2 decimales; valor absoluto de entrada ≤ 1.000.000.000.",""))))))))))))))))</x:f>
      </x:c>
      <x:c r="I454" s="29" t="str">
        <x:f>IF(ISNUMBER(D454),ROUND(D454,8),"")</x:f>
      </x:c>
      <x:c r="J454" s="29" t="n">
        <x:f>IF(ISNUMBER(F454),1,0)</x:f>
        <x:v>0</x:v>
      </x:c>
      <x:c r="K454" s="29" t="n">
        <x:f>IF(COUNTA(A454:F454)=0,0,1)</x:f>
        <x:v>0</x:v>
      </x:c>
    </x:row>
    <x:row r="455" ht="36" customHeight="1">
      <x:c r="A455" s="34"/>
      <x:c r="B455" s="34"/>
      <x:c r="C455" s="35"/>
      <x:c r="D455" s="36"/>
      <x:c r="E455" s="36"/>
      <x:c r="F455" s="37"/>
      <x:c r="G455" s="38" t="n">
        <x:f>IF(K455=0,0,IF(H455="",1,-1))</x:f>
        <x:v>0</x:v>
      </x:c>
      <x:c r="H455" s="33" t="str">
        <x:f>IF(K455=0,"",IF(A455="","Introduzca el ID de salida",IF(IF(IFERROR(OR(CODE(UPPER(LEFT(A455,1)))&lt;65,CODE(UPPER(LEFT(A455,1)))&gt;90),TRUE),TRUE,OR(NOT(ISTEXT(A455)),LEN(A455)&gt;64,LEN(A455)&lt;&gt;LEN(SUBSTITUTE(A455,"*","")),LEN(A455)&lt;&gt;LEN(SUBSTITUTE(A455,"?","")),LEN(A455)&lt;&gt;LEN(SUBSTITUTE(A455,"~","")),LEN(A455)&lt;&gt;LEN(SUBSTITUTE(A455,"=","")),LEN(A455)&lt;&gt;LEN(SUBSTITUTE(A455,"&lt;","")),LEN(A455)&lt;&gt;LEN(SUBSTITUTE(A455,"&gt;","")))),"ID: texto que empiece por A–Z, hasta 64 caracteres; sin *, ?, ~, =, &lt; ni &gt;. Ejemplo: T-001.",IF(COUNTIFS('Exits'!$A$9:$A$608,A455)&lt;&gt;1,"ID de salida duplicado",IF(B455="","Introduzca el ID de la operación principal",IF(IF(IFERROR(OR(CODE(UPPER(LEFT(B455,1)))&lt;65,CODE(UPPER(LEFT(B455,1)))&gt;90),TRUE),TRUE,OR(NOT(ISTEXT(B455)),LEN(B455)&gt;64,LEN(B455)&lt;&gt;LEN(SUBSTITUTE(B455,"*","")),LEN(B455)&lt;&gt;LEN(SUBSTITUTE(B455,"?","")),LEN(B455)&lt;&gt;LEN(SUBSTITUTE(B455,"~","")),LEN(B455)&lt;&gt;LEN(SUBSTITUTE(B455,"=","")),LEN(B455)&lt;&gt;LEN(SUBSTITUTE(B455,"&lt;","")),LEN(B455)&lt;&gt;LEN(SUBSTITUTE(B455,"&gt;","")))),"ID: texto que empiece por A–Z, hasta 64 caracteres; sin *, ?, ~, =, &lt; ni &gt;. Ejemplo: T-001.",IF(COUNTIFS('Trades'!$A$9:$A$208,B455)&lt;&gt;1,"El ID debe corresponder a una sola fila de Trades",IF(NOT(ISNUMBER(C455)),"Introduzca una fecha y hora de cierre válidas",IF(OR(C455&lt;1,C455&gt;2958465),"Introduzca una fecha y hora de cierre válidas",IF(NOT(ISNUMBER(D455)),"Indique una cantidad cerrada positiva",IF(OR(D455&lt;=0,D455&gt;1000000,ROUND(D455,8)&lt;&gt;D455),"Indique una cantidad cerrada positiva",IF(NOT(ISNUMBER(INDEX('Trades'!$D$9:$D$208,MATCH(B455,'Trades'!$A$9:$A$208,0)))),"Introduzca una fecha y hora de apertura válidas",IF(C455&lt;INDEX('Trades'!$D$9:$D$208,MATCH(B455,'Trades'!$A$9:$A$208,0)),"El cierre precede a la apertura",IF(AND(E455&lt;&gt;"",OR(NOT(ISNUMBER(E455)),E455&lt;=0)),"Indique un precio positivo o deje la celda vacía",IF(AND(F455&lt;&gt;"",NOT(ISNUMBER(F455))),"El P&amp;L bruto debe ser numérico o estar vacío",IF(AND(ISNUMBER(F455),OR(ABS(F455)&gt;1000000000,ROUND(F455,2)&lt;&gt;F455)),"Importes: hasta 2 decimales; valor absoluto de entrada ≤ 1.000.000.000.",""))))))))))))))))</x:f>
      </x:c>
      <x:c r="I455" s="29" t="str">
        <x:f>IF(ISNUMBER(D455),ROUND(D455,8),"")</x:f>
      </x:c>
      <x:c r="J455" s="29" t="n">
        <x:f>IF(ISNUMBER(F455),1,0)</x:f>
        <x:v>0</x:v>
      </x:c>
      <x:c r="K455" s="29" t="n">
        <x:f>IF(COUNTA(A455:F455)=0,0,1)</x:f>
        <x:v>0</x:v>
      </x:c>
    </x:row>
    <x:row r="456" ht="36" customHeight="1">
      <x:c r="A456" s="34"/>
      <x:c r="B456" s="34"/>
      <x:c r="C456" s="35"/>
      <x:c r="D456" s="36"/>
      <x:c r="E456" s="36"/>
      <x:c r="F456" s="37"/>
      <x:c r="G456" s="38" t="n">
        <x:f>IF(K456=0,0,IF(H456="",1,-1))</x:f>
        <x:v>0</x:v>
      </x:c>
      <x:c r="H456" s="33" t="str">
        <x:f>IF(K456=0,"",IF(A456="","Introduzca el ID de salida",IF(IF(IFERROR(OR(CODE(UPPER(LEFT(A456,1)))&lt;65,CODE(UPPER(LEFT(A456,1)))&gt;90),TRUE),TRUE,OR(NOT(ISTEXT(A456)),LEN(A456)&gt;64,LEN(A456)&lt;&gt;LEN(SUBSTITUTE(A456,"*","")),LEN(A456)&lt;&gt;LEN(SUBSTITUTE(A456,"?","")),LEN(A456)&lt;&gt;LEN(SUBSTITUTE(A456,"~","")),LEN(A456)&lt;&gt;LEN(SUBSTITUTE(A456,"=","")),LEN(A456)&lt;&gt;LEN(SUBSTITUTE(A456,"&lt;","")),LEN(A456)&lt;&gt;LEN(SUBSTITUTE(A456,"&gt;","")))),"ID: texto que empiece por A–Z, hasta 64 caracteres; sin *, ?, ~, =, &lt; ni &gt;. Ejemplo: T-001.",IF(COUNTIFS('Exits'!$A$9:$A$608,A456)&lt;&gt;1,"ID de salida duplicado",IF(B456="","Introduzca el ID de la operación principal",IF(IF(IFERROR(OR(CODE(UPPER(LEFT(B456,1)))&lt;65,CODE(UPPER(LEFT(B456,1)))&gt;90),TRUE),TRUE,OR(NOT(ISTEXT(B456)),LEN(B456)&gt;64,LEN(B456)&lt;&gt;LEN(SUBSTITUTE(B456,"*","")),LEN(B456)&lt;&gt;LEN(SUBSTITUTE(B456,"?","")),LEN(B456)&lt;&gt;LEN(SUBSTITUTE(B456,"~","")),LEN(B456)&lt;&gt;LEN(SUBSTITUTE(B456,"=","")),LEN(B456)&lt;&gt;LEN(SUBSTITUTE(B456,"&lt;","")),LEN(B456)&lt;&gt;LEN(SUBSTITUTE(B456,"&gt;","")))),"ID: texto que empiece por A–Z, hasta 64 caracteres; sin *, ?, ~, =, &lt; ni &gt;. Ejemplo: T-001.",IF(COUNTIFS('Trades'!$A$9:$A$208,B456)&lt;&gt;1,"El ID debe corresponder a una sola fila de Trades",IF(NOT(ISNUMBER(C456)),"Introduzca una fecha y hora de cierre válidas",IF(OR(C456&lt;1,C456&gt;2958465),"Introduzca una fecha y hora de cierre válidas",IF(NOT(ISNUMBER(D456)),"Indique una cantidad cerrada positiva",IF(OR(D456&lt;=0,D456&gt;1000000,ROUND(D456,8)&lt;&gt;D456),"Indique una cantidad cerrada positiva",IF(NOT(ISNUMBER(INDEX('Trades'!$D$9:$D$208,MATCH(B456,'Trades'!$A$9:$A$208,0)))),"Introduzca una fecha y hora de apertura válidas",IF(C456&lt;INDEX('Trades'!$D$9:$D$208,MATCH(B456,'Trades'!$A$9:$A$208,0)),"El cierre precede a la apertura",IF(AND(E456&lt;&gt;"",OR(NOT(ISNUMBER(E456)),E456&lt;=0)),"Indique un precio positivo o deje la celda vacía",IF(AND(F456&lt;&gt;"",NOT(ISNUMBER(F456))),"El P&amp;L bruto debe ser numérico o estar vacío",IF(AND(ISNUMBER(F456),OR(ABS(F456)&gt;1000000000,ROUND(F456,2)&lt;&gt;F456)),"Importes: hasta 2 decimales; valor absoluto de entrada ≤ 1.000.000.000.",""))))))))))))))))</x:f>
      </x:c>
      <x:c r="I456" s="29" t="str">
        <x:f>IF(ISNUMBER(D456),ROUND(D456,8),"")</x:f>
      </x:c>
      <x:c r="J456" s="29" t="n">
        <x:f>IF(ISNUMBER(F456),1,0)</x:f>
        <x:v>0</x:v>
      </x:c>
      <x:c r="K456" s="29" t="n">
        <x:f>IF(COUNTA(A456:F456)=0,0,1)</x:f>
        <x:v>0</x:v>
      </x:c>
    </x:row>
    <x:row r="457" ht="36" customHeight="1">
      <x:c r="A457" s="34"/>
      <x:c r="B457" s="34"/>
      <x:c r="C457" s="35"/>
      <x:c r="D457" s="36"/>
      <x:c r="E457" s="36"/>
      <x:c r="F457" s="37"/>
      <x:c r="G457" s="38" t="n">
        <x:f>IF(K457=0,0,IF(H457="",1,-1))</x:f>
        <x:v>0</x:v>
      </x:c>
      <x:c r="H457" s="33" t="str">
        <x:f>IF(K457=0,"",IF(A457="","Introduzca el ID de salida",IF(IF(IFERROR(OR(CODE(UPPER(LEFT(A457,1)))&lt;65,CODE(UPPER(LEFT(A457,1)))&gt;90),TRUE),TRUE,OR(NOT(ISTEXT(A457)),LEN(A457)&gt;64,LEN(A457)&lt;&gt;LEN(SUBSTITUTE(A457,"*","")),LEN(A457)&lt;&gt;LEN(SUBSTITUTE(A457,"?","")),LEN(A457)&lt;&gt;LEN(SUBSTITUTE(A457,"~","")),LEN(A457)&lt;&gt;LEN(SUBSTITUTE(A457,"=","")),LEN(A457)&lt;&gt;LEN(SUBSTITUTE(A457,"&lt;","")),LEN(A457)&lt;&gt;LEN(SUBSTITUTE(A457,"&gt;","")))),"ID: texto que empiece por A–Z, hasta 64 caracteres; sin *, ?, ~, =, &lt; ni &gt;. Ejemplo: T-001.",IF(COUNTIFS('Exits'!$A$9:$A$608,A457)&lt;&gt;1,"ID de salida duplicado",IF(B457="","Introduzca el ID de la operación principal",IF(IF(IFERROR(OR(CODE(UPPER(LEFT(B457,1)))&lt;65,CODE(UPPER(LEFT(B457,1)))&gt;90),TRUE),TRUE,OR(NOT(ISTEXT(B457)),LEN(B457)&gt;64,LEN(B457)&lt;&gt;LEN(SUBSTITUTE(B457,"*","")),LEN(B457)&lt;&gt;LEN(SUBSTITUTE(B457,"?","")),LEN(B457)&lt;&gt;LEN(SUBSTITUTE(B457,"~","")),LEN(B457)&lt;&gt;LEN(SUBSTITUTE(B457,"=","")),LEN(B457)&lt;&gt;LEN(SUBSTITUTE(B457,"&lt;","")),LEN(B457)&lt;&gt;LEN(SUBSTITUTE(B457,"&gt;","")))),"ID: texto que empiece por A–Z, hasta 64 caracteres; sin *, ?, ~, =, &lt; ni &gt;. Ejemplo: T-001.",IF(COUNTIFS('Trades'!$A$9:$A$208,B457)&lt;&gt;1,"El ID debe corresponder a una sola fila de Trades",IF(NOT(ISNUMBER(C457)),"Introduzca una fecha y hora de cierre válidas",IF(OR(C457&lt;1,C457&gt;2958465),"Introduzca una fecha y hora de cierre válidas",IF(NOT(ISNUMBER(D457)),"Indique una cantidad cerrada positiva",IF(OR(D457&lt;=0,D457&gt;1000000,ROUND(D457,8)&lt;&gt;D457),"Indique una cantidad cerrada positiva",IF(NOT(ISNUMBER(INDEX('Trades'!$D$9:$D$208,MATCH(B457,'Trades'!$A$9:$A$208,0)))),"Introduzca una fecha y hora de apertura válidas",IF(C457&lt;INDEX('Trades'!$D$9:$D$208,MATCH(B457,'Trades'!$A$9:$A$208,0)),"El cierre precede a la apertura",IF(AND(E457&lt;&gt;"",OR(NOT(ISNUMBER(E457)),E457&lt;=0)),"Indique un precio positivo o deje la celda vacía",IF(AND(F457&lt;&gt;"",NOT(ISNUMBER(F457))),"El P&amp;L bruto debe ser numérico o estar vacío",IF(AND(ISNUMBER(F457),OR(ABS(F457)&gt;1000000000,ROUND(F457,2)&lt;&gt;F457)),"Importes: hasta 2 decimales; valor absoluto de entrada ≤ 1.000.000.000.",""))))))))))))))))</x:f>
      </x:c>
      <x:c r="I457" s="29" t="str">
        <x:f>IF(ISNUMBER(D457),ROUND(D457,8),"")</x:f>
      </x:c>
      <x:c r="J457" s="29" t="n">
        <x:f>IF(ISNUMBER(F457),1,0)</x:f>
        <x:v>0</x:v>
      </x:c>
      <x:c r="K457" s="29" t="n">
        <x:f>IF(COUNTA(A457:F457)=0,0,1)</x:f>
        <x:v>0</x:v>
      </x:c>
    </x:row>
    <x:row r="458" ht="36" customHeight="1">
      <x:c r="A458" s="34"/>
      <x:c r="B458" s="34"/>
      <x:c r="C458" s="35"/>
      <x:c r="D458" s="36"/>
      <x:c r="E458" s="36"/>
      <x:c r="F458" s="37"/>
      <x:c r="G458" s="38" t="n">
        <x:f>IF(K458=0,0,IF(H458="",1,-1))</x:f>
        <x:v>0</x:v>
      </x:c>
      <x:c r="H458" s="33" t="str">
        <x:f>IF(K458=0,"",IF(A458="","Introduzca el ID de salida",IF(IF(IFERROR(OR(CODE(UPPER(LEFT(A458,1)))&lt;65,CODE(UPPER(LEFT(A458,1)))&gt;90),TRUE),TRUE,OR(NOT(ISTEXT(A458)),LEN(A458)&gt;64,LEN(A458)&lt;&gt;LEN(SUBSTITUTE(A458,"*","")),LEN(A458)&lt;&gt;LEN(SUBSTITUTE(A458,"?","")),LEN(A458)&lt;&gt;LEN(SUBSTITUTE(A458,"~","")),LEN(A458)&lt;&gt;LEN(SUBSTITUTE(A458,"=","")),LEN(A458)&lt;&gt;LEN(SUBSTITUTE(A458,"&lt;","")),LEN(A458)&lt;&gt;LEN(SUBSTITUTE(A458,"&gt;","")))),"ID: texto que empiece por A–Z, hasta 64 caracteres; sin *, ?, ~, =, &lt; ni &gt;. Ejemplo: T-001.",IF(COUNTIFS('Exits'!$A$9:$A$608,A458)&lt;&gt;1,"ID de salida duplicado",IF(B458="","Introduzca el ID de la operación principal",IF(IF(IFERROR(OR(CODE(UPPER(LEFT(B458,1)))&lt;65,CODE(UPPER(LEFT(B458,1)))&gt;90),TRUE),TRUE,OR(NOT(ISTEXT(B458)),LEN(B458)&gt;64,LEN(B458)&lt;&gt;LEN(SUBSTITUTE(B458,"*","")),LEN(B458)&lt;&gt;LEN(SUBSTITUTE(B458,"?","")),LEN(B458)&lt;&gt;LEN(SUBSTITUTE(B458,"~","")),LEN(B458)&lt;&gt;LEN(SUBSTITUTE(B458,"=","")),LEN(B458)&lt;&gt;LEN(SUBSTITUTE(B458,"&lt;","")),LEN(B458)&lt;&gt;LEN(SUBSTITUTE(B458,"&gt;","")))),"ID: texto que empiece por A–Z, hasta 64 caracteres; sin *, ?, ~, =, &lt; ni &gt;. Ejemplo: T-001.",IF(COUNTIFS('Trades'!$A$9:$A$208,B458)&lt;&gt;1,"El ID debe corresponder a una sola fila de Trades",IF(NOT(ISNUMBER(C458)),"Introduzca una fecha y hora de cierre válidas",IF(OR(C458&lt;1,C458&gt;2958465),"Introduzca una fecha y hora de cierre válidas",IF(NOT(ISNUMBER(D458)),"Indique una cantidad cerrada positiva",IF(OR(D458&lt;=0,D458&gt;1000000,ROUND(D458,8)&lt;&gt;D458),"Indique una cantidad cerrada positiva",IF(NOT(ISNUMBER(INDEX('Trades'!$D$9:$D$208,MATCH(B458,'Trades'!$A$9:$A$208,0)))),"Introduzca una fecha y hora de apertura válidas",IF(C458&lt;INDEX('Trades'!$D$9:$D$208,MATCH(B458,'Trades'!$A$9:$A$208,0)),"El cierre precede a la apertura",IF(AND(E458&lt;&gt;"",OR(NOT(ISNUMBER(E458)),E458&lt;=0)),"Indique un precio positivo o deje la celda vacía",IF(AND(F458&lt;&gt;"",NOT(ISNUMBER(F458))),"El P&amp;L bruto debe ser numérico o estar vacío",IF(AND(ISNUMBER(F458),OR(ABS(F458)&gt;1000000000,ROUND(F458,2)&lt;&gt;F458)),"Importes: hasta 2 decimales; valor absoluto de entrada ≤ 1.000.000.000.",""))))))))))))))))</x:f>
      </x:c>
      <x:c r="I458" s="29" t="str">
        <x:f>IF(ISNUMBER(D458),ROUND(D458,8),"")</x:f>
      </x:c>
      <x:c r="J458" s="29" t="n">
        <x:f>IF(ISNUMBER(F458),1,0)</x:f>
        <x:v>0</x:v>
      </x:c>
      <x:c r="K458" s="29" t="n">
        <x:f>IF(COUNTA(A458:F458)=0,0,1)</x:f>
        <x:v>0</x:v>
      </x:c>
    </x:row>
    <x:row r="459" ht="36" customHeight="1">
      <x:c r="A459" s="34"/>
      <x:c r="B459" s="34"/>
      <x:c r="C459" s="35"/>
      <x:c r="D459" s="36"/>
      <x:c r="E459" s="36"/>
      <x:c r="F459" s="37"/>
      <x:c r="G459" s="38" t="n">
        <x:f>IF(K459=0,0,IF(H459="",1,-1))</x:f>
        <x:v>0</x:v>
      </x:c>
      <x:c r="H459" s="33" t="str">
        <x:f>IF(K459=0,"",IF(A459="","Introduzca el ID de salida",IF(IF(IFERROR(OR(CODE(UPPER(LEFT(A459,1)))&lt;65,CODE(UPPER(LEFT(A459,1)))&gt;90),TRUE),TRUE,OR(NOT(ISTEXT(A459)),LEN(A459)&gt;64,LEN(A459)&lt;&gt;LEN(SUBSTITUTE(A459,"*","")),LEN(A459)&lt;&gt;LEN(SUBSTITUTE(A459,"?","")),LEN(A459)&lt;&gt;LEN(SUBSTITUTE(A459,"~","")),LEN(A459)&lt;&gt;LEN(SUBSTITUTE(A459,"=","")),LEN(A459)&lt;&gt;LEN(SUBSTITUTE(A459,"&lt;","")),LEN(A459)&lt;&gt;LEN(SUBSTITUTE(A459,"&gt;","")))),"ID: texto que empiece por A–Z, hasta 64 caracteres; sin *, ?, ~, =, &lt; ni &gt;. Ejemplo: T-001.",IF(COUNTIFS('Exits'!$A$9:$A$608,A459)&lt;&gt;1,"ID de salida duplicado",IF(B459="","Introduzca el ID de la operación principal",IF(IF(IFERROR(OR(CODE(UPPER(LEFT(B459,1)))&lt;65,CODE(UPPER(LEFT(B459,1)))&gt;90),TRUE),TRUE,OR(NOT(ISTEXT(B459)),LEN(B459)&gt;64,LEN(B459)&lt;&gt;LEN(SUBSTITUTE(B459,"*","")),LEN(B459)&lt;&gt;LEN(SUBSTITUTE(B459,"?","")),LEN(B459)&lt;&gt;LEN(SUBSTITUTE(B459,"~","")),LEN(B459)&lt;&gt;LEN(SUBSTITUTE(B459,"=","")),LEN(B459)&lt;&gt;LEN(SUBSTITUTE(B459,"&lt;","")),LEN(B459)&lt;&gt;LEN(SUBSTITUTE(B459,"&gt;","")))),"ID: texto que empiece por A–Z, hasta 64 caracteres; sin *, ?, ~, =, &lt; ni &gt;. Ejemplo: T-001.",IF(COUNTIFS('Trades'!$A$9:$A$208,B459)&lt;&gt;1,"El ID debe corresponder a una sola fila de Trades",IF(NOT(ISNUMBER(C459)),"Introduzca una fecha y hora de cierre válidas",IF(OR(C459&lt;1,C459&gt;2958465),"Introduzca una fecha y hora de cierre válidas",IF(NOT(ISNUMBER(D459)),"Indique una cantidad cerrada positiva",IF(OR(D459&lt;=0,D459&gt;1000000,ROUND(D459,8)&lt;&gt;D459),"Indique una cantidad cerrada positiva",IF(NOT(ISNUMBER(INDEX('Trades'!$D$9:$D$208,MATCH(B459,'Trades'!$A$9:$A$208,0)))),"Introduzca una fecha y hora de apertura válidas",IF(C459&lt;INDEX('Trades'!$D$9:$D$208,MATCH(B459,'Trades'!$A$9:$A$208,0)),"El cierre precede a la apertura",IF(AND(E459&lt;&gt;"",OR(NOT(ISNUMBER(E459)),E459&lt;=0)),"Indique un precio positivo o deje la celda vacía",IF(AND(F459&lt;&gt;"",NOT(ISNUMBER(F459))),"El P&amp;L bruto debe ser numérico o estar vacío",IF(AND(ISNUMBER(F459),OR(ABS(F459)&gt;1000000000,ROUND(F459,2)&lt;&gt;F459)),"Importes: hasta 2 decimales; valor absoluto de entrada ≤ 1.000.000.000.",""))))))))))))))))</x:f>
      </x:c>
      <x:c r="I459" s="29" t="str">
        <x:f>IF(ISNUMBER(D459),ROUND(D459,8),"")</x:f>
      </x:c>
      <x:c r="J459" s="29" t="n">
        <x:f>IF(ISNUMBER(F459),1,0)</x:f>
        <x:v>0</x:v>
      </x:c>
      <x:c r="K459" s="29" t="n">
        <x:f>IF(COUNTA(A459:F459)=0,0,1)</x:f>
        <x:v>0</x:v>
      </x:c>
    </x:row>
    <x:row r="460" ht="36" customHeight="1">
      <x:c r="A460" s="34"/>
      <x:c r="B460" s="34"/>
      <x:c r="C460" s="35"/>
      <x:c r="D460" s="36"/>
      <x:c r="E460" s="36"/>
      <x:c r="F460" s="37"/>
      <x:c r="G460" s="38" t="n">
        <x:f>IF(K460=0,0,IF(H460="",1,-1))</x:f>
        <x:v>0</x:v>
      </x:c>
      <x:c r="H460" s="33" t="str">
        <x:f>IF(K460=0,"",IF(A460="","Introduzca el ID de salida",IF(IF(IFERROR(OR(CODE(UPPER(LEFT(A460,1)))&lt;65,CODE(UPPER(LEFT(A460,1)))&gt;90),TRUE),TRUE,OR(NOT(ISTEXT(A460)),LEN(A460)&gt;64,LEN(A460)&lt;&gt;LEN(SUBSTITUTE(A460,"*","")),LEN(A460)&lt;&gt;LEN(SUBSTITUTE(A460,"?","")),LEN(A460)&lt;&gt;LEN(SUBSTITUTE(A460,"~","")),LEN(A460)&lt;&gt;LEN(SUBSTITUTE(A460,"=","")),LEN(A460)&lt;&gt;LEN(SUBSTITUTE(A460,"&lt;","")),LEN(A460)&lt;&gt;LEN(SUBSTITUTE(A460,"&gt;","")))),"ID: texto que empiece por A–Z, hasta 64 caracteres; sin *, ?, ~, =, &lt; ni &gt;. Ejemplo: T-001.",IF(COUNTIFS('Exits'!$A$9:$A$608,A460)&lt;&gt;1,"ID de salida duplicado",IF(B460="","Introduzca el ID de la operación principal",IF(IF(IFERROR(OR(CODE(UPPER(LEFT(B460,1)))&lt;65,CODE(UPPER(LEFT(B460,1)))&gt;90),TRUE),TRUE,OR(NOT(ISTEXT(B460)),LEN(B460)&gt;64,LEN(B460)&lt;&gt;LEN(SUBSTITUTE(B460,"*","")),LEN(B460)&lt;&gt;LEN(SUBSTITUTE(B460,"?","")),LEN(B460)&lt;&gt;LEN(SUBSTITUTE(B460,"~","")),LEN(B460)&lt;&gt;LEN(SUBSTITUTE(B460,"=","")),LEN(B460)&lt;&gt;LEN(SUBSTITUTE(B460,"&lt;","")),LEN(B460)&lt;&gt;LEN(SUBSTITUTE(B460,"&gt;","")))),"ID: texto que empiece por A–Z, hasta 64 caracteres; sin *, ?, ~, =, &lt; ni &gt;. Ejemplo: T-001.",IF(COUNTIFS('Trades'!$A$9:$A$208,B460)&lt;&gt;1,"El ID debe corresponder a una sola fila de Trades",IF(NOT(ISNUMBER(C460)),"Introduzca una fecha y hora de cierre válidas",IF(OR(C460&lt;1,C460&gt;2958465),"Introduzca una fecha y hora de cierre válidas",IF(NOT(ISNUMBER(D460)),"Indique una cantidad cerrada positiva",IF(OR(D460&lt;=0,D460&gt;1000000,ROUND(D460,8)&lt;&gt;D460),"Indique una cantidad cerrada positiva",IF(NOT(ISNUMBER(INDEX('Trades'!$D$9:$D$208,MATCH(B460,'Trades'!$A$9:$A$208,0)))),"Introduzca una fecha y hora de apertura válidas",IF(C460&lt;INDEX('Trades'!$D$9:$D$208,MATCH(B460,'Trades'!$A$9:$A$208,0)),"El cierre precede a la apertura",IF(AND(E460&lt;&gt;"",OR(NOT(ISNUMBER(E460)),E460&lt;=0)),"Indique un precio positivo o deje la celda vacía",IF(AND(F460&lt;&gt;"",NOT(ISNUMBER(F460))),"El P&amp;L bruto debe ser numérico o estar vacío",IF(AND(ISNUMBER(F460),OR(ABS(F460)&gt;1000000000,ROUND(F460,2)&lt;&gt;F460)),"Importes: hasta 2 decimales; valor absoluto de entrada ≤ 1.000.000.000.",""))))))))))))))))</x:f>
      </x:c>
      <x:c r="I460" s="29" t="str">
        <x:f>IF(ISNUMBER(D460),ROUND(D460,8),"")</x:f>
      </x:c>
      <x:c r="J460" s="29" t="n">
        <x:f>IF(ISNUMBER(F460),1,0)</x:f>
        <x:v>0</x:v>
      </x:c>
      <x:c r="K460" s="29" t="n">
        <x:f>IF(COUNTA(A460:F460)=0,0,1)</x:f>
        <x:v>0</x:v>
      </x:c>
    </x:row>
    <x:row r="461" ht="36" customHeight="1">
      <x:c r="A461" s="34"/>
      <x:c r="B461" s="34"/>
      <x:c r="C461" s="35"/>
      <x:c r="D461" s="36"/>
      <x:c r="E461" s="36"/>
      <x:c r="F461" s="37"/>
      <x:c r="G461" s="38" t="n">
        <x:f>IF(K461=0,0,IF(H461="",1,-1))</x:f>
        <x:v>0</x:v>
      </x:c>
      <x:c r="H461" s="33" t="str">
        <x:f>IF(K461=0,"",IF(A461="","Introduzca el ID de salida",IF(IF(IFERROR(OR(CODE(UPPER(LEFT(A461,1)))&lt;65,CODE(UPPER(LEFT(A461,1)))&gt;90),TRUE),TRUE,OR(NOT(ISTEXT(A461)),LEN(A461)&gt;64,LEN(A461)&lt;&gt;LEN(SUBSTITUTE(A461,"*","")),LEN(A461)&lt;&gt;LEN(SUBSTITUTE(A461,"?","")),LEN(A461)&lt;&gt;LEN(SUBSTITUTE(A461,"~","")),LEN(A461)&lt;&gt;LEN(SUBSTITUTE(A461,"=","")),LEN(A461)&lt;&gt;LEN(SUBSTITUTE(A461,"&lt;","")),LEN(A461)&lt;&gt;LEN(SUBSTITUTE(A461,"&gt;","")))),"ID: texto que empiece por A–Z, hasta 64 caracteres; sin *, ?, ~, =, &lt; ni &gt;. Ejemplo: T-001.",IF(COUNTIFS('Exits'!$A$9:$A$608,A461)&lt;&gt;1,"ID de salida duplicado",IF(B461="","Introduzca el ID de la operación principal",IF(IF(IFERROR(OR(CODE(UPPER(LEFT(B461,1)))&lt;65,CODE(UPPER(LEFT(B461,1)))&gt;90),TRUE),TRUE,OR(NOT(ISTEXT(B461)),LEN(B461)&gt;64,LEN(B461)&lt;&gt;LEN(SUBSTITUTE(B461,"*","")),LEN(B461)&lt;&gt;LEN(SUBSTITUTE(B461,"?","")),LEN(B461)&lt;&gt;LEN(SUBSTITUTE(B461,"~","")),LEN(B461)&lt;&gt;LEN(SUBSTITUTE(B461,"=","")),LEN(B461)&lt;&gt;LEN(SUBSTITUTE(B461,"&lt;","")),LEN(B461)&lt;&gt;LEN(SUBSTITUTE(B461,"&gt;","")))),"ID: texto que empiece por A–Z, hasta 64 caracteres; sin *, ?, ~, =, &lt; ni &gt;. Ejemplo: T-001.",IF(COUNTIFS('Trades'!$A$9:$A$208,B461)&lt;&gt;1,"El ID debe corresponder a una sola fila de Trades",IF(NOT(ISNUMBER(C461)),"Introduzca una fecha y hora de cierre válidas",IF(OR(C461&lt;1,C461&gt;2958465),"Introduzca una fecha y hora de cierre válidas",IF(NOT(ISNUMBER(D461)),"Indique una cantidad cerrada positiva",IF(OR(D461&lt;=0,D461&gt;1000000,ROUND(D461,8)&lt;&gt;D461),"Indique una cantidad cerrada positiva",IF(NOT(ISNUMBER(INDEX('Trades'!$D$9:$D$208,MATCH(B461,'Trades'!$A$9:$A$208,0)))),"Introduzca una fecha y hora de apertura válidas",IF(C461&lt;INDEX('Trades'!$D$9:$D$208,MATCH(B461,'Trades'!$A$9:$A$208,0)),"El cierre precede a la apertura",IF(AND(E461&lt;&gt;"",OR(NOT(ISNUMBER(E461)),E461&lt;=0)),"Indique un precio positivo o deje la celda vacía",IF(AND(F461&lt;&gt;"",NOT(ISNUMBER(F461))),"El P&amp;L bruto debe ser numérico o estar vacío",IF(AND(ISNUMBER(F461),OR(ABS(F461)&gt;1000000000,ROUND(F461,2)&lt;&gt;F461)),"Importes: hasta 2 decimales; valor absoluto de entrada ≤ 1.000.000.000.",""))))))))))))))))</x:f>
      </x:c>
      <x:c r="I461" s="29" t="str">
        <x:f>IF(ISNUMBER(D461),ROUND(D461,8),"")</x:f>
      </x:c>
      <x:c r="J461" s="29" t="n">
        <x:f>IF(ISNUMBER(F461),1,0)</x:f>
        <x:v>0</x:v>
      </x:c>
      <x:c r="K461" s="29" t="n">
        <x:f>IF(COUNTA(A461:F461)=0,0,1)</x:f>
        <x:v>0</x:v>
      </x:c>
    </x:row>
    <x:row r="462" ht="36" customHeight="1">
      <x:c r="A462" s="34"/>
      <x:c r="B462" s="34"/>
      <x:c r="C462" s="35"/>
      <x:c r="D462" s="36"/>
      <x:c r="E462" s="36"/>
      <x:c r="F462" s="37"/>
      <x:c r="G462" s="38" t="n">
        <x:f>IF(K462=0,0,IF(H462="",1,-1))</x:f>
        <x:v>0</x:v>
      </x:c>
      <x:c r="H462" s="33" t="str">
        <x:f>IF(K462=0,"",IF(A462="","Introduzca el ID de salida",IF(IF(IFERROR(OR(CODE(UPPER(LEFT(A462,1)))&lt;65,CODE(UPPER(LEFT(A462,1)))&gt;90),TRUE),TRUE,OR(NOT(ISTEXT(A462)),LEN(A462)&gt;64,LEN(A462)&lt;&gt;LEN(SUBSTITUTE(A462,"*","")),LEN(A462)&lt;&gt;LEN(SUBSTITUTE(A462,"?","")),LEN(A462)&lt;&gt;LEN(SUBSTITUTE(A462,"~","")),LEN(A462)&lt;&gt;LEN(SUBSTITUTE(A462,"=","")),LEN(A462)&lt;&gt;LEN(SUBSTITUTE(A462,"&lt;","")),LEN(A462)&lt;&gt;LEN(SUBSTITUTE(A462,"&gt;","")))),"ID: texto que empiece por A–Z, hasta 64 caracteres; sin *, ?, ~, =, &lt; ni &gt;. Ejemplo: T-001.",IF(COUNTIFS('Exits'!$A$9:$A$608,A462)&lt;&gt;1,"ID de salida duplicado",IF(B462="","Introduzca el ID de la operación principal",IF(IF(IFERROR(OR(CODE(UPPER(LEFT(B462,1)))&lt;65,CODE(UPPER(LEFT(B462,1)))&gt;90),TRUE),TRUE,OR(NOT(ISTEXT(B462)),LEN(B462)&gt;64,LEN(B462)&lt;&gt;LEN(SUBSTITUTE(B462,"*","")),LEN(B462)&lt;&gt;LEN(SUBSTITUTE(B462,"?","")),LEN(B462)&lt;&gt;LEN(SUBSTITUTE(B462,"~","")),LEN(B462)&lt;&gt;LEN(SUBSTITUTE(B462,"=","")),LEN(B462)&lt;&gt;LEN(SUBSTITUTE(B462,"&lt;","")),LEN(B462)&lt;&gt;LEN(SUBSTITUTE(B462,"&gt;","")))),"ID: texto que empiece por A–Z, hasta 64 caracteres; sin *, ?, ~, =, &lt; ni &gt;. Ejemplo: T-001.",IF(COUNTIFS('Trades'!$A$9:$A$208,B462)&lt;&gt;1,"El ID debe corresponder a una sola fila de Trades",IF(NOT(ISNUMBER(C462)),"Introduzca una fecha y hora de cierre válidas",IF(OR(C462&lt;1,C462&gt;2958465),"Introduzca una fecha y hora de cierre válidas",IF(NOT(ISNUMBER(D462)),"Indique una cantidad cerrada positiva",IF(OR(D462&lt;=0,D462&gt;1000000,ROUND(D462,8)&lt;&gt;D462),"Indique una cantidad cerrada positiva",IF(NOT(ISNUMBER(INDEX('Trades'!$D$9:$D$208,MATCH(B462,'Trades'!$A$9:$A$208,0)))),"Introduzca una fecha y hora de apertura válidas",IF(C462&lt;INDEX('Trades'!$D$9:$D$208,MATCH(B462,'Trades'!$A$9:$A$208,0)),"El cierre precede a la apertura",IF(AND(E462&lt;&gt;"",OR(NOT(ISNUMBER(E462)),E462&lt;=0)),"Indique un precio positivo o deje la celda vacía",IF(AND(F462&lt;&gt;"",NOT(ISNUMBER(F462))),"El P&amp;L bruto debe ser numérico o estar vacío",IF(AND(ISNUMBER(F462),OR(ABS(F462)&gt;1000000000,ROUND(F462,2)&lt;&gt;F462)),"Importes: hasta 2 decimales; valor absoluto de entrada ≤ 1.000.000.000.",""))))))))))))))))</x:f>
      </x:c>
      <x:c r="I462" s="29" t="str">
        <x:f>IF(ISNUMBER(D462),ROUND(D462,8),"")</x:f>
      </x:c>
      <x:c r="J462" s="29" t="n">
        <x:f>IF(ISNUMBER(F462),1,0)</x:f>
        <x:v>0</x:v>
      </x:c>
      <x:c r="K462" s="29" t="n">
        <x:f>IF(COUNTA(A462:F462)=0,0,1)</x:f>
        <x:v>0</x:v>
      </x:c>
    </x:row>
    <x:row r="463" ht="36" customHeight="1">
      <x:c r="A463" s="34"/>
      <x:c r="B463" s="34"/>
      <x:c r="C463" s="35"/>
      <x:c r="D463" s="36"/>
      <x:c r="E463" s="36"/>
      <x:c r="F463" s="37"/>
      <x:c r="G463" s="38" t="n">
        <x:f>IF(K463=0,0,IF(H463="",1,-1))</x:f>
        <x:v>0</x:v>
      </x:c>
      <x:c r="H463" s="33" t="str">
        <x:f>IF(K463=0,"",IF(A463="","Introduzca el ID de salida",IF(IF(IFERROR(OR(CODE(UPPER(LEFT(A463,1)))&lt;65,CODE(UPPER(LEFT(A463,1)))&gt;90),TRUE),TRUE,OR(NOT(ISTEXT(A463)),LEN(A463)&gt;64,LEN(A463)&lt;&gt;LEN(SUBSTITUTE(A463,"*","")),LEN(A463)&lt;&gt;LEN(SUBSTITUTE(A463,"?","")),LEN(A463)&lt;&gt;LEN(SUBSTITUTE(A463,"~","")),LEN(A463)&lt;&gt;LEN(SUBSTITUTE(A463,"=","")),LEN(A463)&lt;&gt;LEN(SUBSTITUTE(A463,"&lt;","")),LEN(A463)&lt;&gt;LEN(SUBSTITUTE(A463,"&gt;","")))),"ID: texto que empiece por A–Z, hasta 64 caracteres; sin *, ?, ~, =, &lt; ni &gt;. Ejemplo: T-001.",IF(COUNTIFS('Exits'!$A$9:$A$608,A463)&lt;&gt;1,"ID de salida duplicado",IF(B463="","Introduzca el ID de la operación principal",IF(IF(IFERROR(OR(CODE(UPPER(LEFT(B463,1)))&lt;65,CODE(UPPER(LEFT(B463,1)))&gt;90),TRUE),TRUE,OR(NOT(ISTEXT(B463)),LEN(B463)&gt;64,LEN(B463)&lt;&gt;LEN(SUBSTITUTE(B463,"*","")),LEN(B463)&lt;&gt;LEN(SUBSTITUTE(B463,"?","")),LEN(B463)&lt;&gt;LEN(SUBSTITUTE(B463,"~","")),LEN(B463)&lt;&gt;LEN(SUBSTITUTE(B463,"=","")),LEN(B463)&lt;&gt;LEN(SUBSTITUTE(B463,"&lt;","")),LEN(B463)&lt;&gt;LEN(SUBSTITUTE(B463,"&gt;","")))),"ID: texto que empiece por A–Z, hasta 64 caracteres; sin *, ?, ~, =, &lt; ni &gt;. Ejemplo: T-001.",IF(COUNTIFS('Trades'!$A$9:$A$208,B463)&lt;&gt;1,"El ID debe corresponder a una sola fila de Trades",IF(NOT(ISNUMBER(C463)),"Introduzca una fecha y hora de cierre válidas",IF(OR(C463&lt;1,C463&gt;2958465),"Introduzca una fecha y hora de cierre válidas",IF(NOT(ISNUMBER(D463)),"Indique una cantidad cerrada positiva",IF(OR(D463&lt;=0,D463&gt;1000000,ROUND(D463,8)&lt;&gt;D463),"Indique una cantidad cerrada positiva",IF(NOT(ISNUMBER(INDEX('Trades'!$D$9:$D$208,MATCH(B463,'Trades'!$A$9:$A$208,0)))),"Introduzca una fecha y hora de apertura válidas",IF(C463&lt;INDEX('Trades'!$D$9:$D$208,MATCH(B463,'Trades'!$A$9:$A$208,0)),"El cierre precede a la apertura",IF(AND(E463&lt;&gt;"",OR(NOT(ISNUMBER(E463)),E463&lt;=0)),"Indique un precio positivo o deje la celda vacía",IF(AND(F463&lt;&gt;"",NOT(ISNUMBER(F463))),"El P&amp;L bruto debe ser numérico o estar vacío",IF(AND(ISNUMBER(F463),OR(ABS(F463)&gt;1000000000,ROUND(F463,2)&lt;&gt;F463)),"Importes: hasta 2 decimales; valor absoluto de entrada ≤ 1.000.000.000.",""))))))))))))))))</x:f>
      </x:c>
      <x:c r="I463" s="29" t="str">
        <x:f>IF(ISNUMBER(D463),ROUND(D463,8),"")</x:f>
      </x:c>
      <x:c r="J463" s="29" t="n">
        <x:f>IF(ISNUMBER(F463),1,0)</x:f>
        <x:v>0</x:v>
      </x:c>
      <x:c r="K463" s="29" t="n">
        <x:f>IF(COUNTA(A463:F463)=0,0,1)</x:f>
        <x:v>0</x:v>
      </x:c>
    </x:row>
    <x:row r="464" ht="36" customHeight="1">
      <x:c r="A464" s="34"/>
      <x:c r="B464" s="34"/>
      <x:c r="C464" s="35"/>
      <x:c r="D464" s="36"/>
      <x:c r="E464" s="36"/>
      <x:c r="F464" s="37"/>
      <x:c r="G464" s="38" t="n">
        <x:f>IF(K464=0,0,IF(H464="",1,-1))</x:f>
        <x:v>0</x:v>
      </x:c>
      <x:c r="H464" s="33" t="str">
        <x:f>IF(K464=0,"",IF(A464="","Introduzca el ID de salida",IF(IF(IFERROR(OR(CODE(UPPER(LEFT(A464,1)))&lt;65,CODE(UPPER(LEFT(A464,1)))&gt;90),TRUE),TRUE,OR(NOT(ISTEXT(A464)),LEN(A464)&gt;64,LEN(A464)&lt;&gt;LEN(SUBSTITUTE(A464,"*","")),LEN(A464)&lt;&gt;LEN(SUBSTITUTE(A464,"?","")),LEN(A464)&lt;&gt;LEN(SUBSTITUTE(A464,"~","")),LEN(A464)&lt;&gt;LEN(SUBSTITUTE(A464,"=","")),LEN(A464)&lt;&gt;LEN(SUBSTITUTE(A464,"&lt;","")),LEN(A464)&lt;&gt;LEN(SUBSTITUTE(A464,"&gt;","")))),"ID: texto que empiece por A–Z, hasta 64 caracteres; sin *, ?, ~, =, &lt; ni &gt;. Ejemplo: T-001.",IF(COUNTIFS('Exits'!$A$9:$A$608,A464)&lt;&gt;1,"ID de salida duplicado",IF(B464="","Introduzca el ID de la operación principal",IF(IF(IFERROR(OR(CODE(UPPER(LEFT(B464,1)))&lt;65,CODE(UPPER(LEFT(B464,1)))&gt;90),TRUE),TRUE,OR(NOT(ISTEXT(B464)),LEN(B464)&gt;64,LEN(B464)&lt;&gt;LEN(SUBSTITUTE(B464,"*","")),LEN(B464)&lt;&gt;LEN(SUBSTITUTE(B464,"?","")),LEN(B464)&lt;&gt;LEN(SUBSTITUTE(B464,"~","")),LEN(B464)&lt;&gt;LEN(SUBSTITUTE(B464,"=","")),LEN(B464)&lt;&gt;LEN(SUBSTITUTE(B464,"&lt;","")),LEN(B464)&lt;&gt;LEN(SUBSTITUTE(B464,"&gt;","")))),"ID: texto que empiece por A–Z, hasta 64 caracteres; sin *, ?, ~, =, &lt; ni &gt;. Ejemplo: T-001.",IF(COUNTIFS('Trades'!$A$9:$A$208,B464)&lt;&gt;1,"El ID debe corresponder a una sola fila de Trades",IF(NOT(ISNUMBER(C464)),"Introduzca una fecha y hora de cierre válidas",IF(OR(C464&lt;1,C464&gt;2958465),"Introduzca una fecha y hora de cierre válidas",IF(NOT(ISNUMBER(D464)),"Indique una cantidad cerrada positiva",IF(OR(D464&lt;=0,D464&gt;1000000,ROUND(D464,8)&lt;&gt;D464),"Indique una cantidad cerrada positiva",IF(NOT(ISNUMBER(INDEX('Trades'!$D$9:$D$208,MATCH(B464,'Trades'!$A$9:$A$208,0)))),"Introduzca una fecha y hora de apertura válidas",IF(C464&lt;INDEX('Trades'!$D$9:$D$208,MATCH(B464,'Trades'!$A$9:$A$208,0)),"El cierre precede a la apertura",IF(AND(E464&lt;&gt;"",OR(NOT(ISNUMBER(E464)),E464&lt;=0)),"Indique un precio positivo o deje la celda vacía",IF(AND(F464&lt;&gt;"",NOT(ISNUMBER(F464))),"El P&amp;L bruto debe ser numérico o estar vacío",IF(AND(ISNUMBER(F464),OR(ABS(F464)&gt;1000000000,ROUND(F464,2)&lt;&gt;F464)),"Importes: hasta 2 decimales; valor absoluto de entrada ≤ 1.000.000.000.",""))))))))))))))))</x:f>
      </x:c>
      <x:c r="I464" s="29" t="str">
        <x:f>IF(ISNUMBER(D464),ROUND(D464,8),"")</x:f>
      </x:c>
      <x:c r="J464" s="29" t="n">
        <x:f>IF(ISNUMBER(F464),1,0)</x:f>
        <x:v>0</x:v>
      </x:c>
      <x:c r="K464" s="29" t="n">
        <x:f>IF(COUNTA(A464:F464)=0,0,1)</x:f>
        <x:v>0</x:v>
      </x:c>
    </x:row>
    <x:row r="465" ht="36" customHeight="1">
      <x:c r="A465" s="34"/>
      <x:c r="B465" s="34"/>
      <x:c r="C465" s="35"/>
      <x:c r="D465" s="36"/>
      <x:c r="E465" s="36"/>
      <x:c r="F465" s="37"/>
      <x:c r="G465" s="38" t="n">
        <x:f>IF(K465=0,0,IF(H465="",1,-1))</x:f>
        <x:v>0</x:v>
      </x:c>
      <x:c r="H465" s="33" t="str">
        <x:f>IF(K465=0,"",IF(A465="","Introduzca el ID de salida",IF(IF(IFERROR(OR(CODE(UPPER(LEFT(A465,1)))&lt;65,CODE(UPPER(LEFT(A465,1)))&gt;90),TRUE),TRUE,OR(NOT(ISTEXT(A465)),LEN(A465)&gt;64,LEN(A465)&lt;&gt;LEN(SUBSTITUTE(A465,"*","")),LEN(A465)&lt;&gt;LEN(SUBSTITUTE(A465,"?","")),LEN(A465)&lt;&gt;LEN(SUBSTITUTE(A465,"~","")),LEN(A465)&lt;&gt;LEN(SUBSTITUTE(A465,"=","")),LEN(A465)&lt;&gt;LEN(SUBSTITUTE(A465,"&lt;","")),LEN(A465)&lt;&gt;LEN(SUBSTITUTE(A465,"&gt;","")))),"ID: texto que empiece por A–Z, hasta 64 caracteres; sin *, ?, ~, =, &lt; ni &gt;. Ejemplo: T-001.",IF(COUNTIFS('Exits'!$A$9:$A$608,A465)&lt;&gt;1,"ID de salida duplicado",IF(B465="","Introduzca el ID de la operación principal",IF(IF(IFERROR(OR(CODE(UPPER(LEFT(B465,1)))&lt;65,CODE(UPPER(LEFT(B465,1)))&gt;90),TRUE),TRUE,OR(NOT(ISTEXT(B465)),LEN(B465)&gt;64,LEN(B465)&lt;&gt;LEN(SUBSTITUTE(B465,"*","")),LEN(B465)&lt;&gt;LEN(SUBSTITUTE(B465,"?","")),LEN(B465)&lt;&gt;LEN(SUBSTITUTE(B465,"~","")),LEN(B465)&lt;&gt;LEN(SUBSTITUTE(B465,"=","")),LEN(B465)&lt;&gt;LEN(SUBSTITUTE(B465,"&lt;","")),LEN(B465)&lt;&gt;LEN(SUBSTITUTE(B465,"&gt;","")))),"ID: texto que empiece por A–Z, hasta 64 caracteres; sin *, ?, ~, =, &lt; ni &gt;. Ejemplo: T-001.",IF(COUNTIFS('Trades'!$A$9:$A$208,B465)&lt;&gt;1,"El ID debe corresponder a una sola fila de Trades",IF(NOT(ISNUMBER(C465)),"Introduzca una fecha y hora de cierre válidas",IF(OR(C465&lt;1,C465&gt;2958465),"Introduzca una fecha y hora de cierre válidas",IF(NOT(ISNUMBER(D465)),"Indique una cantidad cerrada positiva",IF(OR(D465&lt;=0,D465&gt;1000000,ROUND(D465,8)&lt;&gt;D465),"Indique una cantidad cerrada positiva",IF(NOT(ISNUMBER(INDEX('Trades'!$D$9:$D$208,MATCH(B465,'Trades'!$A$9:$A$208,0)))),"Introduzca una fecha y hora de apertura válidas",IF(C465&lt;INDEX('Trades'!$D$9:$D$208,MATCH(B465,'Trades'!$A$9:$A$208,0)),"El cierre precede a la apertura",IF(AND(E465&lt;&gt;"",OR(NOT(ISNUMBER(E465)),E465&lt;=0)),"Indique un precio positivo o deje la celda vacía",IF(AND(F465&lt;&gt;"",NOT(ISNUMBER(F465))),"El P&amp;L bruto debe ser numérico o estar vacío",IF(AND(ISNUMBER(F465),OR(ABS(F465)&gt;1000000000,ROUND(F465,2)&lt;&gt;F465)),"Importes: hasta 2 decimales; valor absoluto de entrada ≤ 1.000.000.000.",""))))))))))))))))</x:f>
      </x:c>
      <x:c r="I465" s="29" t="str">
        <x:f>IF(ISNUMBER(D465),ROUND(D465,8),"")</x:f>
      </x:c>
      <x:c r="J465" s="29" t="n">
        <x:f>IF(ISNUMBER(F465),1,0)</x:f>
        <x:v>0</x:v>
      </x:c>
      <x:c r="K465" s="29" t="n">
        <x:f>IF(COUNTA(A465:F465)=0,0,1)</x:f>
        <x:v>0</x:v>
      </x:c>
    </x:row>
    <x:row r="466" ht="36" customHeight="1">
      <x:c r="A466" s="34"/>
      <x:c r="B466" s="34"/>
      <x:c r="C466" s="35"/>
      <x:c r="D466" s="36"/>
      <x:c r="E466" s="36"/>
      <x:c r="F466" s="37"/>
      <x:c r="G466" s="38" t="n">
        <x:f>IF(K466=0,0,IF(H466="",1,-1))</x:f>
        <x:v>0</x:v>
      </x:c>
      <x:c r="H466" s="33" t="str">
        <x:f>IF(K466=0,"",IF(A466="","Introduzca el ID de salida",IF(IF(IFERROR(OR(CODE(UPPER(LEFT(A466,1)))&lt;65,CODE(UPPER(LEFT(A466,1)))&gt;90),TRUE),TRUE,OR(NOT(ISTEXT(A466)),LEN(A466)&gt;64,LEN(A466)&lt;&gt;LEN(SUBSTITUTE(A466,"*","")),LEN(A466)&lt;&gt;LEN(SUBSTITUTE(A466,"?","")),LEN(A466)&lt;&gt;LEN(SUBSTITUTE(A466,"~","")),LEN(A466)&lt;&gt;LEN(SUBSTITUTE(A466,"=","")),LEN(A466)&lt;&gt;LEN(SUBSTITUTE(A466,"&lt;","")),LEN(A466)&lt;&gt;LEN(SUBSTITUTE(A466,"&gt;","")))),"ID: texto que empiece por A–Z, hasta 64 caracteres; sin *, ?, ~, =, &lt; ni &gt;. Ejemplo: T-001.",IF(COUNTIFS('Exits'!$A$9:$A$608,A466)&lt;&gt;1,"ID de salida duplicado",IF(B466="","Introduzca el ID de la operación principal",IF(IF(IFERROR(OR(CODE(UPPER(LEFT(B466,1)))&lt;65,CODE(UPPER(LEFT(B466,1)))&gt;90),TRUE),TRUE,OR(NOT(ISTEXT(B466)),LEN(B466)&gt;64,LEN(B466)&lt;&gt;LEN(SUBSTITUTE(B466,"*","")),LEN(B466)&lt;&gt;LEN(SUBSTITUTE(B466,"?","")),LEN(B466)&lt;&gt;LEN(SUBSTITUTE(B466,"~","")),LEN(B466)&lt;&gt;LEN(SUBSTITUTE(B466,"=","")),LEN(B466)&lt;&gt;LEN(SUBSTITUTE(B466,"&lt;","")),LEN(B466)&lt;&gt;LEN(SUBSTITUTE(B466,"&gt;","")))),"ID: texto que empiece por A–Z, hasta 64 caracteres; sin *, ?, ~, =, &lt; ni &gt;. Ejemplo: T-001.",IF(COUNTIFS('Trades'!$A$9:$A$208,B466)&lt;&gt;1,"El ID debe corresponder a una sola fila de Trades",IF(NOT(ISNUMBER(C466)),"Introduzca una fecha y hora de cierre válidas",IF(OR(C466&lt;1,C466&gt;2958465),"Introduzca una fecha y hora de cierre válidas",IF(NOT(ISNUMBER(D466)),"Indique una cantidad cerrada positiva",IF(OR(D466&lt;=0,D466&gt;1000000,ROUND(D466,8)&lt;&gt;D466),"Indique una cantidad cerrada positiva",IF(NOT(ISNUMBER(INDEX('Trades'!$D$9:$D$208,MATCH(B466,'Trades'!$A$9:$A$208,0)))),"Introduzca una fecha y hora de apertura válidas",IF(C466&lt;INDEX('Trades'!$D$9:$D$208,MATCH(B466,'Trades'!$A$9:$A$208,0)),"El cierre precede a la apertura",IF(AND(E466&lt;&gt;"",OR(NOT(ISNUMBER(E466)),E466&lt;=0)),"Indique un precio positivo o deje la celda vacía",IF(AND(F466&lt;&gt;"",NOT(ISNUMBER(F466))),"El P&amp;L bruto debe ser numérico o estar vacío",IF(AND(ISNUMBER(F466),OR(ABS(F466)&gt;1000000000,ROUND(F466,2)&lt;&gt;F466)),"Importes: hasta 2 decimales; valor absoluto de entrada ≤ 1.000.000.000.",""))))))))))))))))</x:f>
      </x:c>
      <x:c r="I466" s="29" t="str">
        <x:f>IF(ISNUMBER(D466),ROUND(D466,8),"")</x:f>
      </x:c>
      <x:c r="J466" s="29" t="n">
        <x:f>IF(ISNUMBER(F466),1,0)</x:f>
        <x:v>0</x:v>
      </x:c>
      <x:c r="K466" s="29" t="n">
        <x:f>IF(COUNTA(A466:F466)=0,0,1)</x:f>
        <x:v>0</x:v>
      </x:c>
    </x:row>
    <x:row r="467" ht="36" customHeight="1">
      <x:c r="A467" s="34"/>
      <x:c r="B467" s="34"/>
      <x:c r="C467" s="35"/>
      <x:c r="D467" s="36"/>
      <x:c r="E467" s="36"/>
      <x:c r="F467" s="37"/>
      <x:c r="G467" s="38" t="n">
        <x:f>IF(K467=0,0,IF(H467="",1,-1))</x:f>
        <x:v>0</x:v>
      </x:c>
      <x:c r="H467" s="33" t="str">
        <x:f>IF(K467=0,"",IF(A467="","Introduzca el ID de salida",IF(IF(IFERROR(OR(CODE(UPPER(LEFT(A467,1)))&lt;65,CODE(UPPER(LEFT(A467,1)))&gt;90),TRUE),TRUE,OR(NOT(ISTEXT(A467)),LEN(A467)&gt;64,LEN(A467)&lt;&gt;LEN(SUBSTITUTE(A467,"*","")),LEN(A467)&lt;&gt;LEN(SUBSTITUTE(A467,"?","")),LEN(A467)&lt;&gt;LEN(SUBSTITUTE(A467,"~","")),LEN(A467)&lt;&gt;LEN(SUBSTITUTE(A467,"=","")),LEN(A467)&lt;&gt;LEN(SUBSTITUTE(A467,"&lt;","")),LEN(A467)&lt;&gt;LEN(SUBSTITUTE(A467,"&gt;","")))),"ID: texto que empiece por A–Z, hasta 64 caracteres; sin *, ?, ~, =, &lt; ni &gt;. Ejemplo: T-001.",IF(COUNTIFS('Exits'!$A$9:$A$608,A467)&lt;&gt;1,"ID de salida duplicado",IF(B467="","Introduzca el ID de la operación principal",IF(IF(IFERROR(OR(CODE(UPPER(LEFT(B467,1)))&lt;65,CODE(UPPER(LEFT(B467,1)))&gt;90),TRUE),TRUE,OR(NOT(ISTEXT(B467)),LEN(B467)&gt;64,LEN(B467)&lt;&gt;LEN(SUBSTITUTE(B467,"*","")),LEN(B467)&lt;&gt;LEN(SUBSTITUTE(B467,"?","")),LEN(B467)&lt;&gt;LEN(SUBSTITUTE(B467,"~","")),LEN(B467)&lt;&gt;LEN(SUBSTITUTE(B467,"=","")),LEN(B467)&lt;&gt;LEN(SUBSTITUTE(B467,"&lt;","")),LEN(B467)&lt;&gt;LEN(SUBSTITUTE(B467,"&gt;","")))),"ID: texto que empiece por A–Z, hasta 64 caracteres; sin *, ?, ~, =, &lt; ni &gt;. Ejemplo: T-001.",IF(COUNTIFS('Trades'!$A$9:$A$208,B467)&lt;&gt;1,"El ID debe corresponder a una sola fila de Trades",IF(NOT(ISNUMBER(C467)),"Introduzca una fecha y hora de cierre válidas",IF(OR(C467&lt;1,C467&gt;2958465),"Introduzca una fecha y hora de cierre válidas",IF(NOT(ISNUMBER(D467)),"Indique una cantidad cerrada positiva",IF(OR(D467&lt;=0,D467&gt;1000000,ROUND(D467,8)&lt;&gt;D467),"Indique una cantidad cerrada positiva",IF(NOT(ISNUMBER(INDEX('Trades'!$D$9:$D$208,MATCH(B467,'Trades'!$A$9:$A$208,0)))),"Introduzca una fecha y hora de apertura válidas",IF(C467&lt;INDEX('Trades'!$D$9:$D$208,MATCH(B467,'Trades'!$A$9:$A$208,0)),"El cierre precede a la apertura",IF(AND(E467&lt;&gt;"",OR(NOT(ISNUMBER(E467)),E467&lt;=0)),"Indique un precio positivo o deje la celda vacía",IF(AND(F467&lt;&gt;"",NOT(ISNUMBER(F467))),"El P&amp;L bruto debe ser numérico o estar vacío",IF(AND(ISNUMBER(F467),OR(ABS(F467)&gt;1000000000,ROUND(F467,2)&lt;&gt;F467)),"Importes: hasta 2 decimales; valor absoluto de entrada ≤ 1.000.000.000.",""))))))))))))))))</x:f>
      </x:c>
      <x:c r="I467" s="29" t="str">
        <x:f>IF(ISNUMBER(D467),ROUND(D467,8),"")</x:f>
      </x:c>
      <x:c r="J467" s="29" t="n">
        <x:f>IF(ISNUMBER(F467),1,0)</x:f>
        <x:v>0</x:v>
      </x:c>
      <x:c r="K467" s="29" t="n">
        <x:f>IF(COUNTA(A467:F467)=0,0,1)</x:f>
        <x:v>0</x:v>
      </x:c>
    </x:row>
    <x:row r="468" ht="36" customHeight="1">
      <x:c r="A468" s="34"/>
      <x:c r="B468" s="34"/>
      <x:c r="C468" s="35"/>
      <x:c r="D468" s="36"/>
      <x:c r="E468" s="36"/>
      <x:c r="F468" s="37"/>
      <x:c r="G468" s="38" t="n">
        <x:f>IF(K468=0,0,IF(H468="",1,-1))</x:f>
        <x:v>0</x:v>
      </x:c>
      <x:c r="H468" s="33" t="str">
        <x:f>IF(K468=0,"",IF(A468="","Introduzca el ID de salida",IF(IF(IFERROR(OR(CODE(UPPER(LEFT(A468,1)))&lt;65,CODE(UPPER(LEFT(A468,1)))&gt;90),TRUE),TRUE,OR(NOT(ISTEXT(A468)),LEN(A468)&gt;64,LEN(A468)&lt;&gt;LEN(SUBSTITUTE(A468,"*","")),LEN(A468)&lt;&gt;LEN(SUBSTITUTE(A468,"?","")),LEN(A468)&lt;&gt;LEN(SUBSTITUTE(A468,"~","")),LEN(A468)&lt;&gt;LEN(SUBSTITUTE(A468,"=","")),LEN(A468)&lt;&gt;LEN(SUBSTITUTE(A468,"&lt;","")),LEN(A468)&lt;&gt;LEN(SUBSTITUTE(A468,"&gt;","")))),"ID: texto que empiece por A–Z, hasta 64 caracteres; sin *, ?, ~, =, &lt; ni &gt;. Ejemplo: T-001.",IF(COUNTIFS('Exits'!$A$9:$A$608,A468)&lt;&gt;1,"ID de salida duplicado",IF(B468="","Introduzca el ID de la operación principal",IF(IF(IFERROR(OR(CODE(UPPER(LEFT(B468,1)))&lt;65,CODE(UPPER(LEFT(B468,1)))&gt;90),TRUE),TRUE,OR(NOT(ISTEXT(B468)),LEN(B468)&gt;64,LEN(B468)&lt;&gt;LEN(SUBSTITUTE(B468,"*","")),LEN(B468)&lt;&gt;LEN(SUBSTITUTE(B468,"?","")),LEN(B468)&lt;&gt;LEN(SUBSTITUTE(B468,"~","")),LEN(B468)&lt;&gt;LEN(SUBSTITUTE(B468,"=","")),LEN(B468)&lt;&gt;LEN(SUBSTITUTE(B468,"&lt;","")),LEN(B468)&lt;&gt;LEN(SUBSTITUTE(B468,"&gt;","")))),"ID: texto que empiece por A–Z, hasta 64 caracteres; sin *, ?, ~, =, &lt; ni &gt;. Ejemplo: T-001.",IF(COUNTIFS('Trades'!$A$9:$A$208,B468)&lt;&gt;1,"El ID debe corresponder a una sola fila de Trades",IF(NOT(ISNUMBER(C468)),"Introduzca una fecha y hora de cierre válidas",IF(OR(C468&lt;1,C468&gt;2958465),"Introduzca una fecha y hora de cierre válidas",IF(NOT(ISNUMBER(D468)),"Indique una cantidad cerrada positiva",IF(OR(D468&lt;=0,D468&gt;1000000,ROUND(D468,8)&lt;&gt;D468),"Indique una cantidad cerrada positiva",IF(NOT(ISNUMBER(INDEX('Trades'!$D$9:$D$208,MATCH(B468,'Trades'!$A$9:$A$208,0)))),"Introduzca una fecha y hora de apertura válidas",IF(C468&lt;INDEX('Trades'!$D$9:$D$208,MATCH(B468,'Trades'!$A$9:$A$208,0)),"El cierre precede a la apertura",IF(AND(E468&lt;&gt;"",OR(NOT(ISNUMBER(E468)),E468&lt;=0)),"Indique un precio positivo o deje la celda vacía",IF(AND(F468&lt;&gt;"",NOT(ISNUMBER(F468))),"El P&amp;L bruto debe ser numérico o estar vacío",IF(AND(ISNUMBER(F468),OR(ABS(F468)&gt;1000000000,ROUND(F468,2)&lt;&gt;F468)),"Importes: hasta 2 decimales; valor absoluto de entrada ≤ 1.000.000.000.",""))))))))))))))))</x:f>
      </x:c>
      <x:c r="I468" s="29" t="str">
        <x:f>IF(ISNUMBER(D468),ROUND(D468,8),"")</x:f>
      </x:c>
      <x:c r="J468" s="29" t="n">
        <x:f>IF(ISNUMBER(F468),1,0)</x:f>
        <x:v>0</x:v>
      </x:c>
      <x:c r="K468" s="29" t="n">
        <x:f>IF(COUNTA(A468:F468)=0,0,1)</x:f>
        <x:v>0</x:v>
      </x:c>
    </x:row>
    <x:row r="469" ht="36" customHeight="1">
      <x:c r="A469" s="34"/>
      <x:c r="B469" s="34"/>
      <x:c r="C469" s="35"/>
      <x:c r="D469" s="36"/>
      <x:c r="E469" s="36"/>
      <x:c r="F469" s="37"/>
      <x:c r="G469" s="38" t="n">
        <x:f>IF(K469=0,0,IF(H469="",1,-1))</x:f>
        <x:v>0</x:v>
      </x:c>
      <x:c r="H469" s="33" t="str">
        <x:f>IF(K469=0,"",IF(A469="","Introduzca el ID de salida",IF(IF(IFERROR(OR(CODE(UPPER(LEFT(A469,1)))&lt;65,CODE(UPPER(LEFT(A469,1)))&gt;90),TRUE),TRUE,OR(NOT(ISTEXT(A469)),LEN(A469)&gt;64,LEN(A469)&lt;&gt;LEN(SUBSTITUTE(A469,"*","")),LEN(A469)&lt;&gt;LEN(SUBSTITUTE(A469,"?","")),LEN(A469)&lt;&gt;LEN(SUBSTITUTE(A469,"~","")),LEN(A469)&lt;&gt;LEN(SUBSTITUTE(A469,"=","")),LEN(A469)&lt;&gt;LEN(SUBSTITUTE(A469,"&lt;","")),LEN(A469)&lt;&gt;LEN(SUBSTITUTE(A469,"&gt;","")))),"ID: texto que empiece por A–Z, hasta 64 caracteres; sin *, ?, ~, =, &lt; ni &gt;. Ejemplo: T-001.",IF(COUNTIFS('Exits'!$A$9:$A$608,A469)&lt;&gt;1,"ID de salida duplicado",IF(B469="","Introduzca el ID de la operación principal",IF(IF(IFERROR(OR(CODE(UPPER(LEFT(B469,1)))&lt;65,CODE(UPPER(LEFT(B469,1)))&gt;90),TRUE),TRUE,OR(NOT(ISTEXT(B469)),LEN(B469)&gt;64,LEN(B469)&lt;&gt;LEN(SUBSTITUTE(B469,"*","")),LEN(B469)&lt;&gt;LEN(SUBSTITUTE(B469,"?","")),LEN(B469)&lt;&gt;LEN(SUBSTITUTE(B469,"~","")),LEN(B469)&lt;&gt;LEN(SUBSTITUTE(B469,"=","")),LEN(B469)&lt;&gt;LEN(SUBSTITUTE(B469,"&lt;","")),LEN(B469)&lt;&gt;LEN(SUBSTITUTE(B469,"&gt;","")))),"ID: texto que empiece por A–Z, hasta 64 caracteres; sin *, ?, ~, =, &lt; ni &gt;. Ejemplo: T-001.",IF(COUNTIFS('Trades'!$A$9:$A$208,B469)&lt;&gt;1,"El ID debe corresponder a una sola fila de Trades",IF(NOT(ISNUMBER(C469)),"Introduzca una fecha y hora de cierre válidas",IF(OR(C469&lt;1,C469&gt;2958465),"Introduzca una fecha y hora de cierre válidas",IF(NOT(ISNUMBER(D469)),"Indique una cantidad cerrada positiva",IF(OR(D469&lt;=0,D469&gt;1000000,ROUND(D469,8)&lt;&gt;D469),"Indique una cantidad cerrada positiva",IF(NOT(ISNUMBER(INDEX('Trades'!$D$9:$D$208,MATCH(B469,'Trades'!$A$9:$A$208,0)))),"Introduzca una fecha y hora de apertura válidas",IF(C469&lt;INDEX('Trades'!$D$9:$D$208,MATCH(B469,'Trades'!$A$9:$A$208,0)),"El cierre precede a la apertura",IF(AND(E469&lt;&gt;"",OR(NOT(ISNUMBER(E469)),E469&lt;=0)),"Indique un precio positivo o deje la celda vacía",IF(AND(F469&lt;&gt;"",NOT(ISNUMBER(F469))),"El P&amp;L bruto debe ser numérico o estar vacío",IF(AND(ISNUMBER(F469),OR(ABS(F469)&gt;1000000000,ROUND(F469,2)&lt;&gt;F469)),"Importes: hasta 2 decimales; valor absoluto de entrada ≤ 1.000.000.000.",""))))))))))))))))</x:f>
      </x:c>
      <x:c r="I469" s="29" t="str">
        <x:f>IF(ISNUMBER(D469),ROUND(D469,8),"")</x:f>
      </x:c>
      <x:c r="J469" s="29" t="n">
        <x:f>IF(ISNUMBER(F469),1,0)</x:f>
        <x:v>0</x:v>
      </x:c>
      <x:c r="K469" s="29" t="n">
        <x:f>IF(COUNTA(A469:F469)=0,0,1)</x:f>
        <x:v>0</x:v>
      </x:c>
    </x:row>
    <x:row r="470" ht="36" customHeight="1">
      <x:c r="A470" s="34"/>
      <x:c r="B470" s="34"/>
      <x:c r="C470" s="35"/>
      <x:c r="D470" s="36"/>
      <x:c r="E470" s="36"/>
      <x:c r="F470" s="37"/>
      <x:c r="G470" s="38" t="n">
        <x:f>IF(K470=0,0,IF(H470="",1,-1))</x:f>
        <x:v>0</x:v>
      </x:c>
      <x:c r="H470" s="33" t="str">
        <x:f>IF(K470=0,"",IF(A470="","Introduzca el ID de salida",IF(IF(IFERROR(OR(CODE(UPPER(LEFT(A470,1)))&lt;65,CODE(UPPER(LEFT(A470,1)))&gt;90),TRUE),TRUE,OR(NOT(ISTEXT(A470)),LEN(A470)&gt;64,LEN(A470)&lt;&gt;LEN(SUBSTITUTE(A470,"*","")),LEN(A470)&lt;&gt;LEN(SUBSTITUTE(A470,"?","")),LEN(A470)&lt;&gt;LEN(SUBSTITUTE(A470,"~","")),LEN(A470)&lt;&gt;LEN(SUBSTITUTE(A470,"=","")),LEN(A470)&lt;&gt;LEN(SUBSTITUTE(A470,"&lt;","")),LEN(A470)&lt;&gt;LEN(SUBSTITUTE(A470,"&gt;","")))),"ID: texto que empiece por A–Z, hasta 64 caracteres; sin *, ?, ~, =, &lt; ni &gt;. Ejemplo: T-001.",IF(COUNTIFS('Exits'!$A$9:$A$608,A470)&lt;&gt;1,"ID de salida duplicado",IF(B470="","Introduzca el ID de la operación principal",IF(IF(IFERROR(OR(CODE(UPPER(LEFT(B470,1)))&lt;65,CODE(UPPER(LEFT(B470,1)))&gt;90),TRUE),TRUE,OR(NOT(ISTEXT(B470)),LEN(B470)&gt;64,LEN(B470)&lt;&gt;LEN(SUBSTITUTE(B470,"*","")),LEN(B470)&lt;&gt;LEN(SUBSTITUTE(B470,"?","")),LEN(B470)&lt;&gt;LEN(SUBSTITUTE(B470,"~","")),LEN(B470)&lt;&gt;LEN(SUBSTITUTE(B470,"=","")),LEN(B470)&lt;&gt;LEN(SUBSTITUTE(B470,"&lt;","")),LEN(B470)&lt;&gt;LEN(SUBSTITUTE(B470,"&gt;","")))),"ID: texto que empiece por A–Z, hasta 64 caracteres; sin *, ?, ~, =, &lt; ni &gt;. Ejemplo: T-001.",IF(COUNTIFS('Trades'!$A$9:$A$208,B470)&lt;&gt;1,"El ID debe corresponder a una sola fila de Trades",IF(NOT(ISNUMBER(C470)),"Introduzca una fecha y hora de cierre válidas",IF(OR(C470&lt;1,C470&gt;2958465),"Introduzca una fecha y hora de cierre válidas",IF(NOT(ISNUMBER(D470)),"Indique una cantidad cerrada positiva",IF(OR(D470&lt;=0,D470&gt;1000000,ROUND(D470,8)&lt;&gt;D470),"Indique una cantidad cerrada positiva",IF(NOT(ISNUMBER(INDEX('Trades'!$D$9:$D$208,MATCH(B470,'Trades'!$A$9:$A$208,0)))),"Introduzca una fecha y hora de apertura válidas",IF(C470&lt;INDEX('Trades'!$D$9:$D$208,MATCH(B470,'Trades'!$A$9:$A$208,0)),"El cierre precede a la apertura",IF(AND(E470&lt;&gt;"",OR(NOT(ISNUMBER(E470)),E470&lt;=0)),"Indique un precio positivo o deje la celda vacía",IF(AND(F470&lt;&gt;"",NOT(ISNUMBER(F470))),"El P&amp;L bruto debe ser numérico o estar vacío",IF(AND(ISNUMBER(F470),OR(ABS(F470)&gt;1000000000,ROUND(F470,2)&lt;&gt;F470)),"Importes: hasta 2 decimales; valor absoluto de entrada ≤ 1.000.000.000.",""))))))))))))))))</x:f>
      </x:c>
      <x:c r="I470" s="29" t="str">
        <x:f>IF(ISNUMBER(D470),ROUND(D470,8),"")</x:f>
      </x:c>
      <x:c r="J470" s="29" t="n">
        <x:f>IF(ISNUMBER(F470),1,0)</x:f>
        <x:v>0</x:v>
      </x:c>
      <x:c r="K470" s="29" t="n">
        <x:f>IF(COUNTA(A470:F470)=0,0,1)</x:f>
        <x:v>0</x:v>
      </x:c>
    </x:row>
    <x:row r="471" ht="36" customHeight="1">
      <x:c r="A471" s="34"/>
      <x:c r="B471" s="34"/>
      <x:c r="C471" s="35"/>
      <x:c r="D471" s="36"/>
      <x:c r="E471" s="36"/>
      <x:c r="F471" s="37"/>
      <x:c r="G471" s="38" t="n">
        <x:f>IF(K471=0,0,IF(H471="",1,-1))</x:f>
        <x:v>0</x:v>
      </x:c>
      <x:c r="H471" s="33" t="str">
        <x:f>IF(K471=0,"",IF(A471="","Introduzca el ID de salida",IF(IF(IFERROR(OR(CODE(UPPER(LEFT(A471,1)))&lt;65,CODE(UPPER(LEFT(A471,1)))&gt;90),TRUE),TRUE,OR(NOT(ISTEXT(A471)),LEN(A471)&gt;64,LEN(A471)&lt;&gt;LEN(SUBSTITUTE(A471,"*","")),LEN(A471)&lt;&gt;LEN(SUBSTITUTE(A471,"?","")),LEN(A471)&lt;&gt;LEN(SUBSTITUTE(A471,"~","")),LEN(A471)&lt;&gt;LEN(SUBSTITUTE(A471,"=","")),LEN(A471)&lt;&gt;LEN(SUBSTITUTE(A471,"&lt;","")),LEN(A471)&lt;&gt;LEN(SUBSTITUTE(A471,"&gt;","")))),"ID: texto que empiece por A–Z, hasta 64 caracteres; sin *, ?, ~, =, &lt; ni &gt;. Ejemplo: T-001.",IF(COUNTIFS('Exits'!$A$9:$A$608,A471)&lt;&gt;1,"ID de salida duplicado",IF(B471="","Introduzca el ID de la operación principal",IF(IF(IFERROR(OR(CODE(UPPER(LEFT(B471,1)))&lt;65,CODE(UPPER(LEFT(B471,1)))&gt;90),TRUE),TRUE,OR(NOT(ISTEXT(B471)),LEN(B471)&gt;64,LEN(B471)&lt;&gt;LEN(SUBSTITUTE(B471,"*","")),LEN(B471)&lt;&gt;LEN(SUBSTITUTE(B471,"?","")),LEN(B471)&lt;&gt;LEN(SUBSTITUTE(B471,"~","")),LEN(B471)&lt;&gt;LEN(SUBSTITUTE(B471,"=","")),LEN(B471)&lt;&gt;LEN(SUBSTITUTE(B471,"&lt;","")),LEN(B471)&lt;&gt;LEN(SUBSTITUTE(B471,"&gt;","")))),"ID: texto que empiece por A–Z, hasta 64 caracteres; sin *, ?, ~, =, &lt; ni &gt;. Ejemplo: T-001.",IF(COUNTIFS('Trades'!$A$9:$A$208,B471)&lt;&gt;1,"El ID debe corresponder a una sola fila de Trades",IF(NOT(ISNUMBER(C471)),"Introduzca una fecha y hora de cierre válidas",IF(OR(C471&lt;1,C471&gt;2958465),"Introduzca una fecha y hora de cierre válidas",IF(NOT(ISNUMBER(D471)),"Indique una cantidad cerrada positiva",IF(OR(D471&lt;=0,D471&gt;1000000,ROUND(D471,8)&lt;&gt;D471),"Indique una cantidad cerrada positiva",IF(NOT(ISNUMBER(INDEX('Trades'!$D$9:$D$208,MATCH(B471,'Trades'!$A$9:$A$208,0)))),"Introduzca una fecha y hora de apertura válidas",IF(C471&lt;INDEX('Trades'!$D$9:$D$208,MATCH(B471,'Trades'!$A$9:$A$208,0)),"El cierre precede a la apertura",IF(AND(E471&lt;&gt;"",OR(NOT(ISNUMBER(E471)),E471&lt;=0)),"Indique un precio positivo o deje la celda vacía",IF(AND(F471&lt;&gt;"",NOT(ISNUMBER(F471))),"El P&amp;L bruto debe ser numérico o estar vacío",IF(AND(ISNUMBER(F471),OR(ABS(F471)&gt;1000000000,ROUND(F471,2)&lt;&gt;F471)),"Importes: hasta 2 decimales; valor absoluto de entrada ≤ 1.000.000.000.",""))))))))))))))))</x:f>
      </x:c>
      <x:c r="I471" s="29" t="str">
        <x:f>IF(ISNUMBER(D471),ROUND(D471,8),"")</x:f>
      </x:c>
      <x:c r="J471" s="29" t="n">
        <x:f>IF(ISNUMBER(F471),1,0)</x:f>
        <x:v>0</x:v>
      </x:c>
      <x:c r="K471" s="29" t="n">
        <x:f>IF(COUNTA(A471:F471)=0,0,1)</x:f>
        <x:v>0</x:v>
      </x:c>
    </x:row>
    <x:row r="472" ht="36" customHeight="1">
      <x:c r="A472" s="34"/>
      <x:c r="B472" s="34"/>
      <x:c r="C472" s="35"/>
      <x:c r="D472" s="36"/>
      <x:c r="E472" s="36"/>
      <x:c r="F472" s="37"/>
      <x:c r="G472" s="38" t="n">
        <x:f>IF(K472=0,0,IF(H472="",1,-1))</x:f>
        <x:v>0</x:v>
      </x:c>
      <x:c r="H472" s="33" t="str">
        <x:f>IF(K472=0,"",IF(A472="","Introduzca el ID de salida",IF(IF(IFERROR(OR(CODE(UPPER(LEFT(A472,1)))&lt;65,CODE(UPPER(LEFT(A472,1)))&gt;90),TRUE),TRUE,OR(NOT(ISTEXT(A472)),LEN(A472)&gt;64,LEN(A472)&lt;&gt;LEN(SUBSTITUTE(A472,"*","")),LEN(A472)&lt;&gt;LEN(SUBSTITUTE(A472,"?","")),LEN(A472)&lt;&gt;LEN(SUBSTITUTE(A472,"~","")),LEN(A472)&lt;&gt;LEN(SUBSTITUTE(A472,"=","")),LEN(A472)&lt;&gt;LEN(SUBSTITUTE(A472,"&lt;","")),LEN(A472)&lt;&gt;LEN(SUBSTITUTE(A472,"&gt;","")))),"ID: texto que empiece por A–Z, hasta 64 caracteres; sin *, ?, ~, =, &lt; ni &gt;. Ejemplo: T-001.",IF(COUNTIFS('Exits'!$A$9:$A$608,A472)&lt;&gt;1,"ID de salida duplicado",IF(B472="","Introduzca el ID de la operación principal",IF(IF(IFERROR(OR(CODE(UPPER(LEFT(B472,1)))&lt;65,CODE(UPPER(LEFT(B472,1)))&gt;90),TRUE),TRUE,OR(NOT(ISTEXT(B472)),LEN(B472)&gt;64,LEN(B472)&lt;&gt;LEN(SUBSTITUTE(B472,"*","")),LEN(B472)&lt;&gt;LEN(SUBSTITUTE(B472,"?","")),LEN(B472)&lt;&gt;LEN(SUBSTITUTE(B472,"~","")),LEN(B472)&lt;&gt;LEN(SUBSTITUTE(B472,"=","")),LEN(B472)&lt;&gt;LEN(SUBSTITUTE(B472,"&lt;","")),LEN(B472)&lt;&gt;LEN(SUBSTITUTE(B472,"&gt;","")))),"ID: texto que empiece por A–Z, hasta 64 caracteres; sin *, ?, ~, =, &lt; ni &gt;. Ejemplo: T-001.",IF(COUNTIFS('Trades'!$A$9:$A$208,B472)&lt;&gt;1,"El ID debe corresponder a una sola fila de Trades",IF(NOT(ISNUMBER(C472)),"Introduzca una fecha y hora de cierre válidas",IF(OR(C472&lt;1,C472&gt;2958465),"Introduzca una fecha y hora de cierre válidas",IF(NOT(ISNUMBER(D472)),"Indique una cantidad cerrada positiva",IF(OR(D472&lt;=0,D472&gt;1000000,ROUND(D472,8)&lt;&gt;D472),"Indique una cantidad cerrada positiva",IF(NOT(ISNUMBER(INDEX('Trades'!$D$9:$D$208,MATCH(B472,'Trades'!$A$9:$A$208,0)))),"Introduzca una fecha y hora de apertura válidas",IF(C472&lt;INDEX('Trades'!$D$9:$D$208,MATCH(B472,'Trades'!$A$9:$A$208,0)),"El cierre precede a la apertura",IF(AND(E472&lt;&gt;"",OR(NOT(ISNUMBER(E472)),E472&lt;=0)),"Indique un precio positivo o deje la celda vacía",IF(AND(F472&lt;&gt;"",NOT(ISNUMBER(F472))),"El P&amp;L bruto debe ser numérico o estar vacío",IF(AND(ISNUMBER(F472),OR(ABS(F472)&gt;1000000000,ROUND(F472,2)&lt;&gt;F472)),"Importes: hasta 2 decimales; valor absoluto de entrada ≤ 1.000.000.000.",""))))))))))))))))</x:f>
      </x:c>
      <x:c r="I472" s="29" t="str">
        <x:f>IF(ISNUMBER(D472),ROUND(D472,8),"")</x:f>
      </x:c>
      <x:c r="J472" s="29" t="n">
        <x:f>IF(ISNUMBER(F472),1,0)</x:f>
        <x:v>0</x:v>
      </x:c>
      <x:c r="K472" s="29" t="n">
        <x:f>IF(COUNTA(A472:F472)=0,0,1)</x:f>
        <x:v>0</x:v>
      </x:c>
    </x:row>
    <x:row r="473" ht="36" customHeight="1">
      <x:c r="A473" s="34"/>
      <x:c r="B473" s="34"/>
      <x:c r="C473" s="35"/>
      <x:c r="D473" s="36"/>
      <x:c r="E473" s="36"/>
      <x:c r="F473" s="37"/>
      <x:c r="G473" s="38" t="n">
        <x:f>IF(K473=0,0,IF(H473="",1,-1))</x:f>
        <x:v>0</x:v>
      </x:c>
      <x:c r="H473" s="33" t="str">
        <x:f>IF(K473=0,"",IF(A473="","Introduzca el ID de salida",IF(IF(IFERROR(OR(CODE(UPPER(LEFT(A473,1)))&lt;65,CODE(UPPER(LEFT(A473,1)))&gt;90),TRUE),TRUE,OR(NOT(ISTEXT(A473)),LEN(A473)&gt;64,LEN(A473)&lt;&gt;LEN(SUBSTITUTE(A473,"*","")),LEN(A473)&lt;&gt;LEN(SUBSTITUTE(A473,"?","")),LEN(A473)&lt;&gt;LEN(SUBSTITUTE(A473,"~","")),LEN(A473)&lt;&gt;LEN(SUBSTITUTE(A473,"=","")),LEN(A473)&lt;&gt;LEN(SUBSTITUTE(A473,"&lt;","")),LEN(A473)&lt;&gt;LEN(SUBSTITUTE(A473,"&gt;","")))),"ID: texto que empiece por A–Z, hasta 64 caracteres; sin *, ?, ~, =, &lt; ni &gt;. Ejemplo: T-001.",IF(COUNTIFS('Exits'!$A$9:$A$608,A473)&lt;&gt;1,"ID de salida duplicado",IF(B473="","Introduzca el ID de la operación principal",IF(IF(IFERROR(OR(CODE(UPPER(LEFT(B473,1)))&lt;65,CODE(UPPER(LEFT(B473,1)))&gt;90),TRUE),TRUE,OR(NOT(ISTEXT(B473)),LEN(B473)&gt;64,LEN(B473)&lt;&gt;LEN(SUBSTITUTE(B473,"*","")),LEN(B473)&lt;&gt;LEN(SUBSTITUTE(B473,"?","")),LEN(B473)&lt;&gt;LEN(SUBSTITUTE(B473,"~","")),LEN(B473)&lt;&gt;LEN(SUBSTITUTE(B473,"=","")),LEN(B473)&lt;&gt;LEN(SUBSTITUTE(B473,"&lt;","")),LEN(B473)&lt;&gt;LEN(SUBSTITUTE(B473,"&gt;","")))),"ID: texto que empiece por A–Z, hasta 64 caracteres; sin *, ?, ~, =, &lt; ni &gt;. Ejemplo: T-001.",IF(COUNTIFS('Trades'!$A$9:$A$208,B473)&lt;&gt;1,"El ID debe corresponder a una sola fila de Trades",IF(NOT(ISNUMBER(C473)),"Introduzca una fecha y hora de cierre válidas",IF(OR(C473&lt;1,C473&gt;2958465),"Introduzca una fecha y hora de cierre válidas",IF(NOT(ISNUMBER(D473)),"Indique una cantidad cerrada positiva",IF(OR(D473&lt;=0,D473&gt;1000000,ROUND(D473,8)&lt;&gt;D473),"Indique una cantidad cerrada positiva",IF(NOT(ISNUMBER(INDEX('Trades'!$D$9:$D$208,MATCH(B473,'Trades'!$A$9:$A$208,0)))),"Introduzca una fecha y hora de apertura válidas",IF(C473&lt;INDEX('Trades'!$D$9:$D$208,MATCH(B473,'Trades'!$A$9:$A$208,0)),"El cierre precede a la apertura",IF(AND(E473&lt;&gt;"",OR(NOT(ISNUMBER(E473)),E473&lt;=0)),"Indique un precio positivo o deje la celda vacía",IF(AND(F473&lt;&gt;"",NOT(ISNUMBER(F473))),"El P&amp;L bruto debe ser numérico o estar vacío",IF(AND(ISNUMBER(F473),OR(ABS(F473)&gt;1000000000,ROUND(F473,2)&lt;&gt;F473)),"Importes: hasta 2 decimales; valor absoluto de entrada ≤ 1.000.000.000.",""))))))))))))))))</x:f>
      </x:c>
      <x:c r="I473" s="29" t="str">
        <x:f>IF(ISNUMBER(D473),ROUND(D473,8),"")</x:f>
      </x:c>
      <x:c r="J473" s="29" t="n">
        <x:f>IF(ISNUMBER(F473),1,0)</x:f>
        <x:v>0</x:v>
      </x:c>
      <x:c r="K473" s="29" t="n">
        <x:f>IF(COUNTA(A473:F473)=0,0,1)</x:f>
        <x:v>0</x:v>
      </x:c>
    </x:row>
    <x:row r="474" ht="36" customHeight="1">
      <x:c r="A474" s="34"/>
      <x:c r="B474" s="34"/>
      <x:c r="C474" s="35"/>
      <x:c r="D474" s="36"/>
      <x:c r="E474" s="36"/>
      <x:c r="F474" s="37"/>
      <x:c r="G474" s="38" t="n">
        <x:f>IF(K474=0,0,IF(H474="",1,-1))</x:f>
        <x:v>0</x:v>
      </x:c>
      <x:c r="H474" s="33" t="str">
        <x:f>IF(K474=0,"",IF(A474="","Introduzca el ID de salida",IF(IF(IFERROR(OR(CODE(UPPER(LEFT(A474,1)))&lt;65,CODE(UPPER(LEFT(A474,1)))&gt;90),TRUE),TRUE,OR(NOT(ISTEXT(A474)),LEN(A474)&gt;64,LEN(A474)&lt;&gt;LEN(SUBSTITUTE(A474,"*","")),LEN(A474)&lt;&gt;LEN(SUBSTITUTE(A474,"?","")),LEN(A474)&lt;&gt;LEN(SUBSTITUTE(A474,"~","")),LEN(A474)&lt;&gt;LEN(SUBSTITUTE(A474,"=","")),LEN(A474)&lt;&gt;LEN(SUBSTITUTE(A474,"&lt;","")),LEN(A474)&lt;&gt;LEN(SUBSTITUTE(A474,"&gt;","")))),"ID: texto que empiece por A–Z, hasta 64 caracteres; sin *, ?, ~, =, &lt; ni &gt;. Ejemplo: T-001.",IF(COUNTIFS('Exits'!$A$9:$A$608,A474)&lt;&gt;1,"ID de salida duplicado",IF(B474="","Introduzca el ID de la operación principal",IF(IF(IFERROR(OR(CODE(UPPER(LEFT(B474,1)))&lt;65,CODE(UPPER(LEFT(B474,1)))&gt;90),TRUE),TRUE,OR(NOT(ISTEXT(B474)),LEN(B474)&gt;64,LEN(B474)&lt;&gt;LEN(SUBSTITUTE(B474,"*","")),LEN(B474)&lt;&gt;LEN(SUBSTITUTE(B474,"?","")),LEN(B474)&lt;&gt;LEN(SUBSTITUTE(B474,"~","")),LEN(B474)&lt;&gt;LEN(SUBSTITUTE(B474,"=","")),LEN(B474)&lt;&gt;LEN(SUBSTITUTE(B474,"&lt;","")),LEN(B474)&lt;&gt;LEN(SUBSTITUTE(B474,"&gt;","")))),"ID: texto que empiece por A–Z, hasta 64 caracteres; sin *, ?, ~, =, &lt; ni &gt;. Ejemplo: T-001.",IF(COUNTIFS('Trades'!$A$9:$A$208,B474)&lt;&gt;1,"El ID debe corresponder a una sola fila de Trades",IF(NOT(ISNUMBER(C474)),"Introduzca una fecha y hora de cierre válidas",IF(OR(C474&lt;1,C474&gt;2958465),"Introduzca una fecha y hora de cierre válidas",IF(NOT(ISNUMBER(D474)),"Indique una cantidad cerrada positiva",IF(OR(D474&lt;=0,D474&gt;1000000,ROUND(D474,8)&lt;&gt;D474),"Indique una cantidad cerrada positiva",IF(NOT(ISNUMBER(INDEX('Trades'!$D$9:$D$208,MATCH(B474,'Trades'!$A$9:$A$208,0)))),"Introduzca una fecha y hora de apertura válidas",IF(C474&lt;INDEX('Trades'!$D$9:$D$208,MATCH(B474,'Trades'!$A$9:$A$208,0)),"El cierre precede a la apertura",IF(AND(E474&lt;&gt;"",OR(NOT(ISNUMBER(E474)),E474&lt;=0)),"Indique un precio positivo o deje la celda vacía",IF(AND(F474&lt;&gt;"",NOT(ISNUMBER(F474))),"El P&amp;L bruto debe ser numérico o estar vacío",IF(AND(ISNUMBER(F474),OR(ABS(F474)&gt;1000000000,ROUND(F474,2)&lt;&gt;F474)),"Importes: hasta 2 decimales; valor absoluto de entrada ≤ 1.000.000.000.",""))))))))))))))))</x:f>
      </x:c>
      <x:c r="I474" s="29" t="str">
        <x:f>IF(ISNUMBER(D474),ROUND(D474,8),"")</x:f>
      </x:c>
      <x:c r="J474" s="29" t="n">
        <x:f>IF(ISNUMBER(F474),1,0)</x:f>
        <x:v>0</x:v>
      </x:c>
      <x:c r="K474" s="29" t="n">
        <x:f>IF(COUNTA(A474:F474)=0,0,1)</x:f>
        <x:v>0</x:v>
      </x:c>
    </x:row>
    <x:row r="475" ht="36" customHeight="1">
      <x:c r="A475" s="34"/>
      <x:c r="B475" s="34"/>
      <x:c r="C475" s="35"/>
      <x:c r="D475" s="36"/>
      <x:c r="E475" s="36"/>
      <x:c r="F475" s="37"/>
      <x:c r="G475" s="38" t="n">
        <x:f>IF(K475=0,0,IF(H475="",1,-1))</x:f>
        <x:v>0</x:v>
      </x:c>
      <x:c r="H475" s="33" t="str">
        <x:f>IF(K475=0,"",IF(A475="","Introduzca el ID de salida",IF(IF(IFERROR(OR(CODE(UPPER(LEFT(A475,1)))&lt;65,CODE(UPPER(LEFT(A475,1)))&gt;90),TRUE),TRUE,OR(NOT(ISTEXT(A475)),LEN(A475)&gt;64,LEN(A475)&lt;&gt;LEN(SUBSTITUTE(A475,"*","")),LEN(A475)&lt;&gt;LEN(SUBSTITUTE(A475,"?","")),LEN(A475)&lt;&gt;LEN(SUBSTITUTE(A475,"~","")),LEN(A475)&lt;&gt;LEN(SUBSTITUTE(A475,"=","")),LEN(A475)&lt;&gt;LEN(SUBSTITUTE(A475,"&lt;","")),LEN(A475)&lt;&gt;LEN(SUBSTITUTE(A475,"&gt;","")))),"ID: texto que empiece por A–Z, hasta 64 caracteres; sin *, ?, ~, =, &lt; ni &gt;. Ejemplo: T-001.",IF(COUNTIFS('Exits'!$A$9:$A$608,A475)&lt;&gt;1,"ID de salida duplicado",IF(B475="","Introduzca el ID de la operación principal",IF(IF(IFERROR(OR(CODE(UPPER(LEFT(B475,1)))&lt;65,CODE(UPPER(LEFT(B475,1)))&gt;90),TRUE),TRUE,OR(NOT(ISTEXT(B475)),LEN(B475)&gt;64,LEN(B475)&lt;&gt;LEN(SUBSTITUTE(B475,"*","")),LEN(B475)&lt;&gt;LEN(SUBSTITUTE(B475,"?","")),LEN(B475)&lt;&gt;LEN(SUBSTITUTE(B475,"~","")),LEN(B475)&lt;&gt;LEN(SUBSTITUTE(B475,"=","")),LEN(B475)&lt;&gt;LEN(SUBSTITUTE(B475,"&lt;","")),LEN(B475)&lt;&gt;LEN(SUBSTITUTE(B475,"&gt;","")))),"ID: texto que empiece por A–Z, hasta 64 caracteres; sin *, ?, ~, =, &lt; ni &gt;. Ejemplo: T-001.",IF(COUNTIFS('Trades'!$A$9:$A$208,B475)&lt;&gt;1,"El ID debe corresponder a una sola fila de Trades",IF(NOT(ISNUMBER(C475)),"Introduzca una fecha y hora de cierre válidas",IF(OR(C475&lt;1,C475&gt;2958465),"Introduzca una fecha y hora de cierre válidas",IF(NOT(ISNUMBER(D475)),"Indique una cantidad cerrada positiva",IF(OR(D475&lt;=0,D475&gt;1000000,ROUND(D475,8)&lt;&gt;D475),"Indique una cantidad cerrada positiva",IF(NOT(ISNUMBER(INDEX('Trades'!$D$9:$D$208,MATCH(B475,'Trades'!$A$9:$A$208,0)))),"Introduzca una fecha y hora de apertura válidas",IF(C475&lt;INDEX('Trades'!$D$9:$D$208,MATCH(B475,'Trades'!$A$9:$A$208,0)),"El cierre precede a la apertura",IF(AND(E475&lt;&gt;"",OR(NOT(ISNUMBER(E475)),E475&lt;=0)),"Indique un precio positivo o deje la celda vacía",IF(AND(F475&lt;&gt;"",NOT(ISNUMBER(F475))),"El P&amp;L bruto debe ser numérico o estar vacío",IF(AND(ISNUMBER(F475),OR(ABS(F475)&gt;1000000000,ROUND(F475,2)&lt;&gt;F475)),"Importes: hasta 2 decimales; valor absoluto de entrada ≤ 1.000.000.000.",""))))))))))))))))</x:f>
      </x:c>
      <x:c r="I475" s="29" t="str">
        <x:f>IF(ISNUMBER(D475),ROUND(D475,8),"")</x:f>
      </x:c>
      <x:c r="J475" s="29" t="n">
        <x:f>IF(ISNUMBER(F475),1,0)</x:f>
        <x:v>0</x:v>
      </x:c>
      <x:c r="K475" s="29" t="n">
        <x:f>IF(COUNTA(A475:F475)=0,0,1)</x:f>
        <x:v>0</x:v>
      </x:c>
    </x:row>
    <x:row r="476" ht="36" customHeight="1">
      <x:c r="A476" s="34"/>
      <x:c r="B476" s="34"/>
      <x:c r="C476" s="35"/>
      <x:c r="D476" s="36"/>
      <x:c r="E476" s="36"/>
      <x:c r="F476" s="37"/>
      <x:c r="G476" s="38" t="n">
        <x:f>IF(K476=0,0,IF(H476="",1,-1))</x:f>
        <x:v>0</x:v>
      </x:c>
      <x:c r="H476" s="33" t="str">
        <x:f>IF(K476=0,"",IF(A476="","Introduzca el ID de salida",IF(IF(IFERROR(OR(CODE(UPPER(LEFT(A476,1)))&lt;65,CODE(UPPER(LEFT(A476,1)))&gt;90),TRUE),TRUE,OR(NOT(ISTEXT(A476)),LEN(A476)&gt;64,LEN(A476)&lt;&gt;LEN(SUBSTITUTE(A476,"*","")),LEN(A476)&lt;&gt;LEN(SUBSTITUTE(A476,"?","")),LEN(A476)&lt;&gt;LEN(SUBSTITUTE(A476,"~","")),LEN(A476)&lt;&gt;LEN(SUBSTITUTE(A476,"=","")),LEN(A476)&lt;&gt;LEN(SUBSTITUTE(A476,"&lt;","")),LEN(A476)&lt;&gt;LEN(SUBSTITUTE(A476,"&gt;","")))),"ID: texto que empiece por A–Z, hasta 64 caracteres; sin *, ?, ~, =, &lt; ni &gt;. Ejemplo: T-001.",IF(COUNTIFS('Exits'!$A$9:$A$608,A476)&lt;&gt;1,"ID de salida duplicado",IF(B476="","Introduzca el ID de la operación principal",IF(IF(IFERROR(OR(CODE(UPPER(LEFT(B476,1)))&lt;65,CODE(UPPER(LEFT(B476,1)))&gt;90),TRUE),TRUE,OR(NOT(ISTEXT(B476)),LEN(B476)&gt;64,LEN(B476)&lt;&gt;LEN(SUBSTITUTE(B476,"*","")),LEN(B476)&lt;&gt;LEN(SUBSTITUTE(B476,"?","")),LEN(B476)&lt;&gt;LEN(SUBSTITUTE(B476,"~","")),LEN(B476)&lt;&gt;LEN(SUBSTITUTE(B476,"=","")),LEN(B476)&lt;&gt;LEN(SUBSTITUTE(B476,"&lt;","")),LEN(B476)&lt;&gt;LEN(SUBSTITUTE(B476,"&gt;","")))),"ID: texto que empiece por A–Z, hasta 64 caracteres; sin *, ?, ~, =, &lt; ni &gt;. Ejemplo: T-001.",IF(COUNTIFS('Trades'!$A$9:$A$208,B476)&lt;&gt;1,"El ID debe corresponder a una sola fila de Trades",IF(NOT(ISNUMBER(C476)),"Introduzca una fecha y hora de cierre válidas",IF(OR(C476&lt;1,C476&gt;2958465),"Introduzca una fecha y hora de cierre válidas",IF(NOT(ISNUMBER(D476)),"Indique una cantidad cerrada positiva",IF(OR(D476&lt;=0,D476&gt;1000000,ROUND(D476,8)&lt;&gt;D476),"Indique una cantidad cerrada positiva",IF(NOT(ISNUMBER(INDEX('Trades'!$D$9:$D$208,MATCH(B476,'Trades'!$A$9:$A$208,0)))),"Introduzca una fecha y hora de apertura válidas",IF(C476&lt;INDEX('Trades'!$D$9:$D$208,MATCH(B476,'Trades'!$A$9:$A$208,0)),"El cierre precede a la apertura",IF(AND(E476&lt;&gt;"",OR(NOT(ISNUMBER(E476)),E476&lt;=0)),"Indique un precio positivo o deje la celda vacía",IF(AND(F476&lt;&gt;"",NOT(ISNUMBER(F476))),"El P&amp;L bruto debe ser numérico o estar vacío",IF(AND(ISNUMBER(F476),OR(ABS(F476)&gt;1000000000,ROUND(F476,2)&lt;&gt;F476)),"Importes: hasta 2 decimales; valor absoluto de entrada ≤ 1.000.000.000.",""))))))))))))))))</x:f>
      </x:c>
      <x:c r="I476" s="29" t="str">
        <x:f>IF(ISNUMBER(D476),ROUND(D476,8),"")</x:f>
      </x:c>
      <x:c r="J476" s="29" t="n">
        <x:f>IF(ISNUMBER(F476),1,0)</x:f>
        <x:v>0</x:v>
      </x:c>
      <x:c r="K476" s="29" t="n">
        <x:f>IF(COUNTA(A476:F476)=0,0,1)</x:f>
        <x:v>0</x:v>
      </x:c>
    </x:row>
    <x:row r="477" ht="36" customHeight="1">
      <x:c r="A477" s="34"/>
      <x:c r="B477" s="34"/>
      <x:c r="C477" s="35"/>
      <x:c r="D477" s="36"/>
      <x:c r="E477" s="36"/>
      <x:c r="F477" s="37"/>
      <x:c r="G477" s="38" t="n">
        <x:f>IF(K477=0,0,IF(H477="",1,-1))</x:f>
        <x:v>0</x:v>
      </x:c>
      <x:c r="H477" s="33" t="str">
        <x:f>IF(K477=0,"",IF(A477="","Introduzca el ID de salida",IF(IF(IFERROR(OR(CODE(UPPER(LEFT(A477,1)))&lt;65,CODE(UPPER(LEFT(A477,1)))&gt;90),TRUE),TRUE,OR(NOT(ISTEXT(A477)),LEN(A477)&gt;64,LEN(A477)&lt;&gt;LEN(SUBSTITUTE(A477,"*","")),LEN(A477)&lt;&gt;LEN(SUBSTITUTE(A477,"?","")),LEN(A477)&lt;&gt;LEN(SUBSTITUTE(A477,"~","")),LEN(A477)&lt;&gt;LEN(SUBSTITUTE(A477,"=","")),LEN(A477)&lt;&gt;LEN(SUBSTITUTE(A477,"&lt;","")),LEN(A477)&lt;&gt;LEN(SUBSTITUTE(A477,"&gt;","")))),"ID: texto que empiece por A–Z, hasta 64 caracteres; sin *, ?, ~, =, &lt; ni &gt;. Ejemplo: T-001.",IF(COUNTIFS('Exits'!$A$9:$A$608,A477)&lt;&gt;1,"ID de salida duplicado",IF(B477="","Introduzca el ID de la operación principal",IF(IF(IFERROR(OR(CODE(UPPER(LEFT(B477,1)))&lt;65,CODE(UPPER(LEFT(B477,1)))&gt;90),TRUE),TRUE,OR(NOT(ISTEXT(B477)),LEN(B477)&gt;64,LEN(B477)&lt;&gt;LEN(SUBSTITUTE(B477,"*","")),LEN(B477)&lt;&gt;LEN(SUBSTITUTE(B477,"?","")),LEN(B477)&lt;&gt;LEN(SUBSTITUTE(B477,"~","")),LEN(B477)&lt;&gt;LEN(SUBSTITUTE(B477,"=","")),LEN(B477)&lt;&gt;LEN(SUBSTITUTE(B477,"&lt;","")),LEN(B477)&lt;&gt;LEN(SUBSTITUTE(B477,"&gt;","")))),"ID: texto que empiece por A–Z, hasta 64 caracteres; sin *, ?, ~, =, &lt; ni &gt;. Ejemplo: T-001.",IF(COUNTIFS('Trades'!$A$9:$A$208,B477)&lt;&gt;1,"El ID debe corresponder a una sola fila de Trades",IF(NOT(ISNUMBER(C477)),"Introduzca una fecha y hora de cierre válidas",IF(OR(C477&lt;1,C477&gt;2958465),"Introduzca una fecha y hora de cierre válidas",IF(NOT(ISNUMBER(D477)),"Indique una cantidad cerrada positiva",IF(OR(D477&lt;=0,D477&gt;1000000,ROUND(D477,8)&lt;&gt;D477),"Indique una cantidad cerrada positiva",IF(NOT(ISNUMBER(INDEX('Trades'!$D$9:$D$208,MATCH(B477,'Trades'!$A$9:$A$208,0)))),"Introduzca una fecha y hora de apertura válidas",IF(C477&lt;INDEX('Trades'!$D$9:$D$208,MATCH(B477,'Trades'!$A$9:$A$208,0)),"El cierre precede a la apertura",IF(AND(E477&lt;&gt;"",OR(NOT(ISNUMBER(E477)),E477&lt;=0)),"Indique un precio positivo o deje la celda vacía",IF(AND(F477&lt;&gt;"",NOT(ISNUMBER(F477))),"El P&amp;L bruto debe ser numérico o estar vacío",IF(AND(ISNUMBER(F477),OR(ABS(F477)&gt;1000000000,ROUND(F477,2)&lt;&gt;F477)),"Importes: hasta 2 decimales; valor absoluto de entrada ≤ 1.000.000.000.",""))))))))))))))))</x:f>
      </x:c>
      <x:c r="I477" s="29" t="str">
        <x:f>IF(ISNUMBER(D477),ROUND(D477,8),"")</x:f>
      </x:c>
      <x:c r="J477" s="29" t="n">
        <x:f>IF(ISNUMBER(F477),1,0)</x:f>
        <x:v>0</x:v>
      </x:c>
      <x:c r="K477" s="29" t="n">
        <x:f>IF(COUNTA(A477:F477)=0,0,1)</x:f>
        <x:v>0</x:v>
      </x:c>
    </x:row>
    <x:row r="478" ht="36" customHeight="1">
      <x:c r="A478" s="34"/>
      <x:c r="B478" s="34"/>
      <x:c r="C478" s="35"/>
      <x:c r="D478" s="36"/>
      <x:c r="E478" s="36"/>
      <x:c r="F478" s="37"/>
      <x:c r="G478" s="38" t="n">
        <x:f>IF(K478=0,0,IF(H478="",1,-1))</x:f>
        <x:v>0</x:v>
      </x:c>
      <x:c r="H478" s="33" t="str">
        <x:f>IF(K478=0,"",IF(A478="","Introduzca el ID de salida",IF(IF(IFERROR(OR(CODE(UPPER(LEFT(A478,1)))&lt;65,CODE(UPPER(LEFT(A478,1)))&gt;90),TRUE),TRUE,OR(NOT(ISTEXT(A478)),LEN(A478)&gt;64,LEN(A478)&lt;&gt;LEN(SUBSTITUTE(A478,"*","")),LEN(A478)&lt;&gt;LEN(SUBSTITUTE(A478,"?","")),LEN(A478)&lt;&gt;LEN(SUBSTITUTE(A478,"~","")),LEN(A478)&lt;&gt;LEN(SUBSTITUTE(A478,"=","")),LEN(A478)&lt;&gt;LEN(SUBSTITUTE(A478,"&lt;","")),LEN(A478)&lt;&gt;LEN(SUBSTITUTE(A478,"&gt;","")))),"ID: texto que empiece por A–Z, hasta 64 caracteres; sin *, ?, ~, =, &lt; ni &gt;. Ejemplo: T-001.",IF(COUNTIFS('Exits'!$A$9:$A$608,A478)&lt;&gt;1,"ID de salida duplicado",IF(B478="","Introduzca el ID de la operación principal",IF(IF(IFERROR(OR(CODE(UPPER(LEFT(B478,1)))&lt;65,CODE(UPPER(LEFT(B478,1)))&gt;90),TRUE),TRUE,OR(NOT(ISTEXT(B478)),LEN(B478)&gt;64,LEN(B478)&lt;&gt;LEN(SUBSTITUTE(B478,"*","")),LEN(B478)&lt;&gt;LEN(SUBSTITUTE(B478,"?","")),LEN(B478)&lt;&gt;LEN(SUBSTITUTE(B478,"~","")),LEN(B478)&lt;&gt;LEN(SUBSTITUTE(B478,"=","")),LEN(B478)&lt;&gt;LEN(SUBSTITUTE(B478,"&lt;","")),LEN(B478)&lt;&gt;LEN(SUBSTITUTE(B478,"&gt;","")))),"ID: texto que empiece por A–Z, hasta 64 caracteres; sin *, ?, ~, =, &lt; ni &gt;. Ejemplo: T-001.",IF(COUNTIFS('Trades'!$A$9:$A$208,B478)&lt;&gt;1,"El ID debe corresponder a una sola fila de Trades",IF(NOT(ISNUMBER(C478)),"Introduzca una fecha y hora de cierre válidas",IF(OR(C478&lt;1,C478&gt;2958465),"Introduzca una fecha y hora de cierre válidas",IF(NOT(ISNUMBER(D478)),"Indique una cantidad cerrada positiva",IF(OR(D478&lt;=0,D478&gt;1000000,ROUND(D478,8)&lt;&gt;D478),"Indique una cantidad cerrada positiva",IF(NOT(ISNUMBER(INDEX('Trades'!$D$9:$D$208,MATCH(B478,'Trades'!$A$9:$A$208,0)))),"Introduzca una fecha y hora de apertura válidas",IF(C478&lt;INDEX('Trades'!$D$9:$D$208,MATCH(B478,'Trades'!$A$9:$A$208,0)),"El cierre precede a la apertura",IF(AND(E478&lt;&gt;"",OR(NOT(ISNUMBER(E478)),E478&lt;=0)),"Indique un precio positivo o deje la celda vacía",IF(AND(F478&lt;&gt;"",NOT(ISNUMBER(F478))),"El P&amp;L bruto debe ser numérico o estar vacío",IF(AND(ISNUMBER(F478),OR(ABS(F478)&gt;1000000000,ROUND(F478,2)&lt;&gt;F478)),"Importes: hasta 2 decimales; valor absoluto de entrada ≤ 1.000.000.000.",""))))))))))))))))</x:f>
      </x:c>
      <x:c r="I478" s="29" t="str">
        <x:f>IF(ISNUMBER(D478),ROUND(D478,8),"")</x:f>
      </x:c>
      <x:c r="J478" s="29" t="n">
        <x:f>IF(ISNUMBER(F478),1,0)</x:f>
        <x:v>0</x:v>
      </x:c>
      <x:c r="K478" s="29" t="n">
        <x:f>IF(COUNTA(A478:F478)=0,0,1)</x:f>
        <x:v>0</x:v>
      </x:c>
    </x:row>
    <x:row r="479" ht="36" customHeight="1">
      <x:c r="A479" s="34"/>
      <x:c r="B479" s="34"/>
      <x:c r="C479" s="35"/>
      <x:c r="D479" s="36"/>
      <x:c r="E479" s="36"/>
      <x:c r="F479" s="37"/>
      <x:c r="G479" s="38" t="n">
        <x:f>IF(K479=0,0,IF(H479="",1,-1))</x:f>
        <x:v>0</x:v>
      </x:c>
      <x:c r="H479" s="33" t="str">
        <x:f>IF(K479=0,"",IF(A479="","Introduzca el ID de salida",IF(IF(IFERROR(OR(CODE(UPPER(LEFT(A479,1)))&lt;65,CODE(UPPER(LEFT(A479,1)))&gt;90),TRUE),TRUE,OR(NOT(ISTEXT(A479)),LEN(A479)&gt;64,LEN(A479)&lt;&gt;LEN(SUBSTITUTE(A479,"*","")),LEN(A479)&lt;&gt;LEN(SUBSTITUTE(A479,"?","")),LEN(A479)&lt;&gt;LEN(SUBSTITUTE(A479,"~","")),LEN(A479)&lt;&gt;LEN(SUBSTITUTE(A479,"=","")),LEN(A479)&lt;&gt;LEN(SUBSTITUTE(A479,"&lt;","")),LEN(A479)&lt;&gt;LEN(SUBSTITUTE(A479,"&gt;","")))),"ID: texto que empiece por A–Z, hasta 64 caracteres; sin *, ?, ~, =, &lt; ni &gt;. Ejemplo: T-001.",IF(COUNTIFS('Exits'!$A$9:$A$608,A479)&lt;&gt;1,"ID de salida duplicado",IF(B479="","Introduzca el ID de la operación principal",IF(IF(IFERROR(OR(CODE(UPPER(LEFT(B479,1)))&lt;65,CODE(UPPER(LEFT(B479,1)))&gt;90),TRUE),TRUE,OR(NOT(ISTEXT(B479)),LEN(B479)&gt;64,LEN(B479)&lt;&gt;LEN(SUBSTITUTE(B479,"*","")),LEN(B479)&lt;&gt;LEN(SUBSTITUTE(B479,"?","")),LEN(B479)&lt;&gt;LEN(SUBSTITUTE(B479,"~","")),LEN(B479)&lt;&gt;LEN(SUBSTITUTE(B479,"=","")),LEN(B479)&lt;&gt;LEN(SUBSTITUTE(B479,"&lt;","")),LEN(B479)&lt;&gt;LEN(SUBSTITUTE(B479,"&gt;","")))),"ID: texto que empiece por A–Z, hasta 64 caracteres; sin *, ?, ~, =, &lt; ni &gt;. Ejemplo: T-001.",IF(COUNTIFS('Trades'!$A$9:$A$208,B479)&lt;&gt;1,"El ID debe corresponder a una sola fila de Trades",IF(NOT(ISNUMBER(C479)),"Introduzca una fecha y hora de cierre válidas",IF(OR(C479&lt;1,C479&gt;2958465),"Introduzca una fecha y hora de cierre válidas",IF(NOT(ISNUMBER(D479)),"Indique una cantidad cerrada positiva",IF(OR(D479&lt;=0,D479&gt;1000000,ROUND(D479,8)&lt;&gt;D479),"Indique una cantidad cerrada positiva",IF(NOT(ISNUMBER(INDEX('Trades'!$D$9:$D$208,MATCH(B479,'Trades'!$A$9:$A$208,0)))),"Introduzca una fecha y hora de apertura válidas",IF(C479&lt;INDEX('Trades'!$D$9:$D$208,MATCH(B479,'Trades'!$A$9:$A$208,0)),"El cierre precede a la apertura",IF(AND(E479&lt;&gt;"",OR(NOT(ISNUMBER(E479)),E479&lt;=0)),"Indique un precio positivo o deje la celda vacía",IF(AND(F479&lt;&gt;"",NOT(ISNUMBER(F479))),"El P&amp;L bruto debe ser numérico o estar vacío",IF(AND(ISNUMBER(F479),OR(ABS(F479)&gt;1000000000,ROUND(F479,2)&lt;&gt;F479)),"Importes: hasta 2 decimales; valor absoluto de entrada ≤ 1.000.000.000.",""))))))))))))))))</x:f>
      </x:c>
      <x:c r="I479" s="29" t="str">
        <x:f>IF(ISNUMBER(D479),ROUND(D479,8),"")</x:f>
      </x:c>
      <x:c r="J479" s="29" t="n">
        <x:f>IF(ISNUMBER(F479),1,0)</x:f>
        <x:v>0</x:v>
      </x:c>
      <x:c r="K479" s="29" t="n">
        <x:f>IF(COUNTA(A479:F479)=0,0,1)</x:f>
        <x:v>0</x:v>
      </x:c>
    </x:row>
    <x:row r="480" ht="36" customHeight="1">
      <x:c r="A480" s="34"/>
      <x:c r="B480" s="34"/>
      <x:c r="C480" s="35"/>
      <x:c r="D480" s="36"/>
      <x:c r="E480" s="36"/>
      <x:c r="F480" s="37"/>
      <x:c r="G480" s="38" t="n">
        <x:f>IF(K480=0,0,IF(H480="",1,-1))</x:f>
        <x:v>0</x:v>
      </x:c>
      <x:c r="H480" s="33" t="str">
        <x:f>IF(K480=0,"",IF(A480="","Introduzca el ID de salida",IF(IF(IFERROR(OR(CODE(UPPER(LEFT(A480,1)))&lt;65,CODE(UPPER(LEFT(A480,1)))&gt;90),TRUE),TRUE,OR(NOT(ISTEXT(A480)),LEN(A480)&gt;64,LEN(A480)&lt;&gt;LEN(SUBSTITUTE(A480,"*","")),LEN(A480)&lt;&gt;LEN(SUBSTITUTE(A480,"?","")),LEN(A480)&lt;&gt;LEN(SUBSTITUTE(A480,"~","")),LEN(A480)&lt;&gt;LEN(SUBSTITUTE(A480,"=","")),LEN(A480)&lt;&gt;LEN(SUBSTITUTE(A480,"&lt;","")),LEN(A480)&lt;&gt;LEN(SUBSTITUTE(A480,"&gt;","")))),"ID: texto que empiece por A–Z, hasta 64 caracteres; sin *, ?, ~, =, &lt; ni &gt;. Ejemplo: T-001.",IF(COUNTIFS('Exits'!$A$9:$A$608,A480)&lt;&gt;1,"ID de salida duplicado",IF(B480="","Introduzca el ID de la operación principal",IF(IF(IFERROR(OR(CODE(UPPER(LEFT(B480,1)))&lt;65,CODE(UPPER(LEFT(B480,1)))&gt;90),TRUE),TRUE,OR(NOT(ISTEXT(B480)),LEN(B480)&gt;64,LEN(B480)&lt;&gt;LEN(SUBSTITUTE(B480,"*","")),LEN(B480)&lt;&gt;LEN(SUBSTITUTE(B480,"?","")),LEN(B480)&lt;&gt;LEN(SUBSTITUTE(B480,"~","")),LEN(B480)&lt;&gt;LEN(SUBSTITUTE(B480,"=","")),LEN(B480)&lt;&gt;LEN(SUBSTITUTE(B480,"&lt;","")),LEN(B480)&lt;&gt;LEN(SUBSTITUTE(B480,"&gt;","")))),"ID: texto que empiece por A–Z, hasta 64 caracteres; sin *, ?, ~, =, &lt; ni &gt;. Ejemplo: T-001.",IF(COUNTIFS('Trades'!$A$9:$A$208,B480)&lt;&gt;1,"El ID debe corresponder a una sola fila de Trades",IF(NOT(ISNUMBER(C480)),"Introduzca una fecha y hora de cierre válidas",IF(OR(C480&lt;1,C480&gt;2958465),"Introduzca una fecha y hora de cierre válidas",IF(NOT(ISNUMBER(D480)),"Indique una cantidad cerrada positiva",IF(OR(D480&lt;=0,D480&gt;1000000,ROUND(D480,8)&lt;&gt;D480),"Indique una cantidad cerrada positiva",IF(NOT(ISNUMBER(INDEX('Trades'!$D$9:$D$208,MATCH(B480,'Trades'!$A$9:$A$208,0)))),"Introduzca una fecha y hora de apertura válidas",IF(C480&lt;INDEX('Trades'!$D$9:$D$208,MATCH(B480,'Trades'!$A$9:$A$208,0)),"El cierre precede a la apertura",IF(AND(E480&lt;&gt;"",OR(NOT(ISNUMBER(E480)),E480&lt;=0)),"Indique un precio positivo o deje la celda vacía",IF(AND(F480&lt;&gt;"",NOT(ISNUMBER(F480))),"El P&amp;L bruto debe ser numérico o estar vacío",IF(AND(ISNUMBER(F480),OR(ABS(F480)&gt;1000000000,ROUND(F480,2)&lt;&gt;F480)),"Importes: hasta 2 decimales; valor absoluto de entrada ≤ 1.000.000.000.",""))))))))))))))))</x:f>
      </x:c>
      <x:c r="I480" s="29" t="str">
        <x:f>IF(ISNUMBER(D480),ROUND(D480,8),"")</x:f>
      </x:c>
      <x:c r="J480" s="29" t="n">
        <x:f>IF(ISNUMBER(F480),1,0)</x:f>
        <x:v>0</x:v>
      </x:c>
      <x:c r="K480" s="29" t="n">
        <x:f>IF(COUNTA(A480:F480)=0,0,1)</x:f>
        <x:v>0</x:v>
      </x:c>
    </x:row>
    <x:row r="481" ht="36" customHeight="1">
      <x:c r="A481" s="34"/>
      <x:c r="B481" s="34"/>
      <x:c r="C481" s="35"/>
      <x:c r="D481" s="36"/>
      <x:c r="E481" s="36"/>
      <x:c r="F481" s="37"/>
      <x:c r="G481" s="38" t="n">
        <x:f>IF(K481=0,0,IF(H481="",1,-1))</x:f>
        <x:v>0</x:v>
      </x:c>
      <x:c r="H481" s="33" t="str">
        <x:f>IF(K481=0,"",IF(A481="","Introduzca el ID de salida",IF(IF(IFERROR(OR(CODE(UPPER(LEFT(A481,1)))&lt;65,CODE(UPPER(LEFT(A481,1)))&gt;90),TRUE),TRUE,OR(NOT(ISTEXT(A481)),LEN(A481)&gt;64,LEN(A481)&lt;&gt;LEN(SUBSTITUTE(A481,"*","")),LEN(A481)&lt;&gt;LEN(SUBSTITUTE(A481,"?","")),LEN(A481)&lt;&gt;LEN(SUBSTITUTE(A481,"~","")),LEN(A481)&lt;&gt;LEN(SUBSTITUTE(A481,"=","")),LEN(A481)&lt;&gt;LEN(SUBSTITUTE(A481,"&lt;","")),LEN(A481)&lt;&gt;LEN(SUBSTITUTE(A481,"&gt;","")))),"ID: texto que empiece por A–Z, hasta 64 caracteres; sin *, ?, ~, =, &lt; ni &gt;. Ejemplo: T-001.",IF(COUNTIFS('Exits'!$A$9:$A$608,A481)&lt;&gt;1,"ID de salida duplicado",IF(B481="","Introduzca el ID de la operación principal",IF(IF(IFERROR(OR(CODE(UPPER(LEFT(B481,1)))&lt;65,CODE(UPPER(LEFT(B481,1)))&gt;90),TRUE),TRUE,OR(NOT(ISTEXT(B481)),LEN(B481)&gt;64,LEN(B481)&lt;&gt;LEN(SUBSTITUTE(B481,"*","")),LEN(B481)&lt;&gt;LEN(SUBSTITUTE(B481,"?","")),LEN(B481)&lt;&gt;LEN(SUBSTITUTE(B481,"~","")),LEN(B481)&lt;&gt;LEN(SUBSTITUTE(B481,"=","")),LEN(B481)&lt;&gt;LEN(SUBSTITUTE(B481,"&lt;","")),LEN(B481)&lt;&gt;LEN(SUBSTITUTE(B481,"&gt;","")))),"ID: texto que empiece por A–Z, hasta 64 caracteres; sin *, ?, ~, =, &lt; ni &gt;. Ejemplo: T-001.",IF(COUNTIFS('Trades'!$A$9:$A$208,B481)&lt;&gt;1,"El ID debe corresponder a una sola fila de Trades",IF(NOT(ISNUMBER(C481)),"Introduzca una fecha y hora de cierre válidas",IF(OR(C481&lt;1,C481&gt;2958465),"Introduzca una fecha y hora de cierre válidas",IF(NOT(ISNUMBER(D481)),"Indique una cantidad cerrada positiva",IF(OR(D481&lt;=0,D481&gt;1000000,ROUND(D481,8)&lt;&gt;D481),"Indique una cantidad cerrada positiva",IF(NOT(ISNUMBER(INDEX('Trades'!$D$9:$D$208,MATCH(B481,'Trades'!$A$9:$A$208,0)))),"Introduzca una fecha y hora de apertura válidas",IF(C481&lt;INDEX('Trades'!$D$9:$D$208,MATCH(B481,'Trades'!$A$9:$A$208,0)),"El cierre precede a la apertura",IF(AND(E481&lt;&gt;"",OR(NOT(ISNUMBER(E481)),E481&lt;=0)),"Indique un precio positivo o deje la celda vacía",IF(AND(F481&lt;&gt;"",NOT(ISNUMBER(F481))),"El P&amp;L bruto debe ser numérico o estar vacío",IF(AND(ISNUMBER(F481),OR(ABS(F481)&gt;1000000000,ROUND(F481,2)&lt;&gt;F481)),"Importes: hasta 2 decimales; valor absoluto de entrada ≤ 1.000.000.000.",""))))))))))))))))</x:f>
      </x:c>
      <x:c r="I481" s="29" t="str">
        <x:f>IF(ISNUMBER(D481),ROUND(D481,8),"")</x:f>
      </x:c>
      <x:c r="J481" s="29" t="n">
        <x:f>IF(ISNUMBER(F481),1,0)</x:f>
        <x:v>0</x:v>
      </x:c>
      <x:c r="K481" s="29" t="n">
        <x:f>IF(COUNTA(A481:F481)=0,0,1)</x:f>
        <x:v>0</x:v>
      </x:c>
    </x:row>
    <x:row r="482" ht="36" customHeight="1">
      <x:c r="A482" s="34"/>
      <x:c r="B482" s="34"/>
      <x:c r="C482" s="35"/>
      <x:c r="D482" s="36"/>
      <x:c r="E482" s="36"/>
      <x:c r="F482" s="37"/>
      <x:c r="G482" s="38" t="n">
        <x:f>IF(K482=0,0,IF(H482="",1,-1))</x:f>
        <x:v>0</x:v>
      </x:c>
      <x:c r="H482" s="33" t="str">
        <x:f>IF(K482=0,"",IF(A482="","Introduzca el ID de salida",IF(IF(IFERROR(OR(CODE(UPPER(LEFT(A482,1)))&lt;65,CODE(UPPER(LEFT(A482,1)))&gt;90),TRUE),TRUE,OR(NOT(ISTEXT(A482)),LEN(A482)&gt;64,LEN(A482)&lt;&gt;LEN(SUBSTITUTE(A482,"*","")),LEN(A482)&lt;&gt;LEN(SUBSTITUTE(A482,"?","")),LEN(A482)&lt;&gt;LEN(SUBSTITUTE(A482,"~","")),LEN(A482)&lt;&gt;LEN(SUBSTITUTE(A482,"=","")),LEN(A482)&lt;&gt;LEN(SUBSTITUTE(A482,"&lt;","")),LEN(A482)&lt;&gt;LEN(SUBSTITUTE(A482,"&gt;","")))),"ID: texto que empiece por A–Z, hasta 64 caracteres; sin *, ?, ~, =, &lt; ni &gt;. Ejemplo: T-001.",IF(COUNTIFS('Exits'!$A$9:$A$608,A482)&lt;&gt;1,"ID de salida duplicado",IF(B482="","Introduzca el ID de la operación principal",IF(IF(IFERROR(OR(CODE(UPPER(LEFT(B482,1)))&lt;65,CODE(UPPER(LEFT(B482,1)))&gt;90),TRUE),TRUE,OR(NOT(ISTEXT(B482)),LEN(B482)&gt;64,LEN(B482)&lt;&gt;LEN(SUBSTITUTE(B482,"*","")),LEN(B482)&lt;&gt;LEN(SUBSTITUTE(B482,"?","")),LEN(B482)&lt;&gt;LEN(SUBSTITUTE(B482,"~","")),LEN(B482)&lt;&gt;LEN(SUBSTITUTE(B482,"=","")),LEN(B482)&lt;&gt;LEN(SUBSTITUTE(B482,"&lt;","")),LEN(B482)&lt;&gt;LEN(SUBSTITUTE(B482,"&gt;","")))),"ID: texto que empiece por A–Z, hasta 64 caracteres; sin *, ?, ~, =, &lt; ni &gt;. Ejemplo: T-001.",IF(COUNTIFS('Trades'!$A$9:$A$208,B482)&lt;&gt;1,"El ID debe corresponder a una sola fila de Trades",IF(NOT(ISNUMBER(C482)),"Introduzca una fecha y hora de cierre válidas",IF(OR(C482&lt;1,C482&gt;2958465),"Introduzca una fecha y hora de cierre válidas",IF(NOT(ISNUMBER(D482)),"Indique una cantidad cerrada positiva",IF(OR(D482&lt;=0,D482&gt;1000000,ROUND(D482,8)&lt;&gt;D482),"Indique una cantidad cerrada positiva",IF(NOT(ISNUMBER(INDEX('Trades'!$D$9:$D$208,MATCH(B482,'Trades'!$A$9:$A$208,0)))),"Introduzca una fecha y hora de apertura válidas",IF(C482&lt;INDEX('Trades'!$D$9:$D$208,MATCH(B482,'Trades'!$A$9:$A$208,0)),"El cierre precede a la apertura",IF(AND(E482&lt;&gt;"",OR(NOT(ISNUMBER(E482)),E482&lt;=0)),"Indique un precio positivo o deje la celda vacía",IF(AND(F482&lt;&gt;"",NOT(ISNUMBER(F482))),"El P&amp;L bruto debe ser numérico o estar vacío",IF(AND(ISNUMBER(F482),OR(ABS(F482)&gt;1000000000,ROUND(F482,2)&lt;&gt;F482)),"Importes: hasta 2 decimales; valor absoluto de entrada ≤ 1.000.000.000.",""))))))))))))))))</x:f>
      </x:c>
      <x:c r="I482" s="29" t="str">
        <x:f>IF(ISNUMBER(D482),ROUND(D482,8),"")</x:f>
      </x:c>
      <x:c r="J482" s="29" t="n">
        <x:f>IF(ISNUMBER(F482),1,0)</x:f>
        <x:v>0</x:v>
      </x:c>
      <x:c r="K482" s="29" t="n">
        <x:f>IF(COUNTA(A482:F482)=0,0,1)</x:f>
        <x:v>0</x:v>
      </x:c>
    </x:row>
    <x:row r="483" ht="36" customHeight="1">
      <x:c r="A483" s="34"/>
      <x:c r="B483" s="34"/>
      <x:c r="C483" s="35"/>
      <x:c r="D483" s="36"/>
      <x:c r="E483" s="36"/>
      <x:c r="F483" s="37"/>
      <x:c r="G483" s="38" t="n">
        <x:f>IF(K483=0,0,IF(H483="",1,-1))</x:f>
        <x:v>0</x:v>
      </x:c>
      <x:c r="H483" s="33" t="str">
        <x:f>IF(K483=0,"",IF(A483="","Introduzca el ID de salida",IF(IF(IFERROR(OR(CODE(UPPER(LEFT(A483,1)))&lt;65,CODE(UPPER(LEFT(A483,1)))&gt;90),TRUE),TRUE,OR(NOT(ISTEXT(A483)),LEN(A483)&gt;64,LEN(A483)&lt;&gt;LEN(SUBSTITUTE(A483,"*","")),LEN(A483)&lt;&gt;LEN(SUBSTITUTE(A483,"?","")),LEN(A483)&lt;&gt;LEN(SUBSTITUTE(A483,"~","")),LEN(A483)&lt;&gt;LEN(SUBSTITUTE(A483,"=","")),LEN(A483)&lt;&gt;LEN(SUBSTITUTE(A483,"&lt;","")),LEN(A483)&lt;&gt;LEN(SUBSTITUTE(A483,"&gt;","")))),"ID: texto que empiece por A–Z, hasta 64 caracteres; sin *, ?, ~, =, &lt; ni &gt;. Ejemplo: T-001.",IF(COUNTIFS('Exits'!$A$9:$A$608,A483)&lt;&gt;1,"ID de salida duplicado",IF(B483="","Introduzca el ID de la operación principal",IF(IF(IFERROR(OR(CODE(UPPER(LEFT(B483,1)))&lt;65,CODE(UPPER(LEFT(B483,1)))&gt;90),TRUE),TRUE,OR(NOT(ISTEXT(B483)),LEN(B483)&gt;64,LEN(B483)&lt;&gt;LEN(SUBSTITUTE(B483,"*","")),LEN(B483)&lt;&gt;LEN(SUBSTITUTE(B483,"?","")),LEN(B483)&lt;&gt;LEN(SUBSTITUTE(B483,"~","")),LEN(B483)&lt;&gt;LEN(SUBSTITUTE(B483,"=","")),LEN(B483)&lt;&gt;LEN(SUBSTITUTE(B483,"&lt;","")),LEN(B483)&lt;&gt;LEN(SUBSTITUTE(B483,"&gt;","")))),"ID: texto que empiece por A–Z, hasta 64 caracteres; sin *, ?, ~, =, &lt; ni &gt;. Ejemplo: T-001.",IF(COUNTIFS('Trades'!$A$9:$A$208,B483)&lt;&gt;1,"El ID debe corresponder a una sola fila de Trades",IF(NOT(ISNUMBER(C483)),"Introduzca una fecha y hora de cierre válidas",IF(OR(C483&lt;1,C483&gt;2958465),"Introduzca una fecha y hora de cierre válidas",IF(NOT(ISNUMBER(D483)),"Indique una cantidad cerrada positiva",IF(OR(D483&lt;=0,D483&gt;1000000,ROUND(D483,8)&lt;&gt;D483),"Indique una cantidad cerrada positiva",IF(NOT(ISNUMBER(INDEX('Trades'!$D$9:$D$208,MATCH(B483,'Trades'!$A$9:$A$208,0)))),"Introduzca una fecha y hora de apertura válidas",IF(C483&lt;INDEX('Trades'!$D$9:$D$208,MATCH(B483,'Trades'!$A$9:$A$208,0)),"El cierre precede a la apertura",IF(AND(E483&lt;&gt;"",OR(NOT(ISNUMBER(E483)),E483&lt;=0)),"Indique un precio positivo o deje la celda vacía",IF(AND(F483&lt;&gt;"",NOT(ISNUMBER(F483))),"El P&amp;L bruto debe ser numérico o estar vacío",IF(AND(ISNUMBER(F483),OR(ABS(F483)&gt;1000000000,ROUND(F483,2)&lt;&gt;F483)),"Importes: hasta 2 decimales; valor absoluto de entrada ≤ 1.000.000.000.",""))))))))))))))))</x:f>
      </x:c>
      <x:c r="I483" s="29" t="str">
        <x:f>IF(ISNUMBER(D483),ROUND(D483,8),"")</x:f>
      </x:c>
      <x:c r="J483" s="29" t="n">
        <x:f>IF(ISNUMBER(F483),1,0)</x:f>
        <x:v>0</x:v>
      </x:c>
      <x:c r="K483" s="29" t="n">
        <x:f>IF(COUNTA(A483:F483)=0,0,1)</x:f>
        <x:v>0</x:v>
      </x:c>
    </x:row>
    <x:row r="484" ht="36" customHeight="1">
      <x:c r="A484" s="34"/>
      <x:c r="B484" s="34"/>
      <x:c r="C484" s="35"/>
      <x:c r="D484" s="36"/>
      <x:c r="E484" s="36"/>
      <x:c r="F484" s="37"/>
      <x:c r="G484" s="38" t="n">
        <x:f>IF(K484=0,0,IF(H484="",1,-1))</x:f>
        <x:v>0</x:v>
      </x:c>
      <x:c r="H484" s="33" t="str">
        <x:f>IF(K484=0,"",IF(A484="","Introduzca el ID de salida",IF(IF(IFERROR(OR(CODE(UPPER(LEFT(A484,1)))&lt;65,CODE(UPPER(LEFT(A484,1)))&gt;90),TRUE),TRUE,OR(NOT(ISTEXT(A484)),LEN(A484)&gt;64,LEN(A484)&lt;&gt;LEN(SUBSTITUTE(A484,"*","")),LEN(A484)&lt;&gt;LEN(SUBSTITUTE(A484,"?","")),LEN(A484)&lt;&gt;LEN(SUBSTITUTE(A484,"~","")),LEN(A484)&lt;&gt;LEN(SUBSTITUTE(A484,"=","")),LEN(A484)&lt;&gt;LEN(SUBSTITUTE(A484,"&lt;","")),LEN(A484)&lt;&gt;LEN(SUBSTITUTE(A484,"&gt;","")))),"ID: texto que empiece por A–Z, hasta 64 caracteres; sin *, ?, ~, =, &lt; ni &gt;. Ejemplo: T-001.",IF(COUNTIFS('Exits'!$A$9:$A$608,A484)&lt;&gt;1,"ID de salida duplicado",IF(B484="","Introduzca el ID de la operación principal",IF(IF(IFERROR(OR(CODE(UPPER(LEFT(B484,1)))&lt;65,CODE(UPPER(LEFT(B484,1)))&gt;90),TRUE),TRUE,OR(NOT(ISTEXT(B484)),LEN(B484)&gt;64,LEN(B484)&lt;&gt;LEN(SUBSTITUTE(B484,"*","")),LEN(B484)&lt;&gt;LEN(SUBSTITUTE(B484,"?","")),LEN(B484)&lt;&gt;LEN(SUBSTITUTE(B484,"~","")),LEN(B484)&lt;&gt;LEN(SUBSTITUTE(B484,"=","")),LEN(B484)&lt;&gt;LEN(SUBSTITUTE(B484,"&lt;","")),LEN(B484)&lt;&gt;LEN(SUBSTITUTE(B484,"&gt;","")))),"ID: texto que empiece por A–Z, hasta 64 caracteres; sin *, ?, ~, =, &lt; ni &gt;. Ejemplo: T-001.",IF(COUNTIFS('Trades'!$A$9:$A$208,B484)&lt;&gt;1,"El ID debe corresponder a una sola fila de Trades",IF(NOT(ISNUMBER(C484)),"Introduzca una fecha y hora de cierre válidas",IF(OR(C484&lt;1,C484&gt;2958465),"Introduzca una fecha y hora de cierre válidas",IF(NOT(ISNUMBER(D484)),"Indique una cantidad cerrada positiva",IF(OR(D484&lt;=0,D484&gt;1000000,ROUND(D484,8)&lt;&gt;D484),"Indique una cantidad cerrada positiva",IF(NOT(ISNUMBER(INDEX('Trades'!$D$9:$D$208,MATCH(B484,'Trades'!$A$9:$A$208,0)))),"Introduzca una fecha y hora de apertura válidas",IF(C484&lt;INDEX('Trades'!$D$9:$D$208,MATCH(B484,'Trades'!$A$9:$A$208,0)),"El cierre precede a la apertura",IF(AND(E484&lt;&gt;"",OR(NOT(ISNUMBER(E484)),E484&lt;=0)),"Indique un precio positivo o deje la celda vacía",IF(AND(F484&lt;&gt;"",NOT(ISNUMBER(F484))),"El P&amp;L bruto debe ser numérico o estar vacío",IF(AND(ISNUMBER(F484),OR(ABS(F484)&gt;1000000000,ROUND(F484,2)&lt;&gt;F484)),"Importes: hasta 2 decimales; valor absoluto de entrada ≤ 1.000.000.000.",""))))))))))))))))</x:f>
      </x:c>
      <x:c r="I484" s="29" t="str">
        <x:f>IF(ISNUMBER(D484),ROUND(D484,8),"")</x:f>
      </x:c>
      <x:c r="J484" s="29" t="n">
        <x:f>IF(ISNUMBER(F484),1,0)</x:f>
        <x:v>0</x:v>
      </x:c>
      <x:c r="K484" s="29" t="n">
        <x:f>IF(COUNTA(A484:F484)=0,0,1)</x:f>
        <x:v>0</x:v>
      </x:c>
    </x:row>
    <x:row r="485" ht="36" customHeight="1">
      <x:c r="A485" s="34"/>
      <x:c r="B485" s="34"/>
      <x:c r="C485" s="35"/>
      <x:c r="D485" s="36"/>
      <x:c r="E485" s="36"/>
      <x:c r="F485" s="37"/>
      <x:c r="G485" s="38" t="n">
        <x:f>IF(K485=0,0,IF(H485="",1,-1))</x:f>
        <x:v>0</x:v>
      </x:c>
      <x:c r="H485" s="33" t="str">
        <x:f>IF(K485=0,"",IF(A485="","Introduzca el ID de salida",IF(IF(IFERROR(OR(CODE(UPPER(LEFT(A485,1)))&lt;65,CODE(UPPER(LEFT(A485,1)))&gt;90),TRUE),TRUE,OR(NOT(ISTEXT(A485)),LEN(A485)&gt;64,LEN(A485)&lt;&gt;LEN(SUBSTITUTE(A485,"*","")),LEN(A485)&lt;&gt;LEN(SUBSTITUTE(A485,"?","")),LEN(A485)&lt;&gt;LEN(SUBSTITUTE(A485,"~","")),LEN(A485)&lt;&gt;LEN(SUBSTITUTE(A485,"=","")),LEN(A485)&lt;&gt;LEN(SUBSTITUTE(A485,"&lt;","")),LEN(A485)&lt;&gt;LEN(SUBSTITUTE(A485,"&gt;","")))),"ID: texto que empiece por A–Z, hasta 64 caracteres; sin *, ?, ~, =, &lt; ni &gt;. Ejemplo: T-001.",IF(COUNTIFS('Exits'!$A$9:$A$608,A485)&lt;&gt;1,"ID de salida duplicado",IF(B485="","Introduzca el ID de la operación principal",IF(IF(IFERROR(OR(CODE(UPPER(LEFT(B485,1)))&lt;65,CODE(UPPER(LEFT(B485,1)))&gt;90),TRUE),TRUE,OR(NOT(ISTEXT(B485)),LEN(B485)&gt;64,LEN(B485)&lt;&gt;LEN(SUBSTITUTE(B485,"*","")),LEN(B485)&lt;&gt;LEN(SUBSTITUTE(B485,"?","")),LEN(B485)&lt;&gt;LEN(SUBSTITUTE(B485,"~","")),LEN(B485)&lt;&gt;LEN(SUBSTITUTE(B485,"=","")),LEN(B485)&lt;&gt;LEN(SUBSTITUTE(B485,"&lt;","")),LEN(B485)&lt;&gt;LEN(SUBSTITUTE(B485,"&gt;","")))),"ID: texto que empiece por A–Z, hasta 64 caracteres; sin *, ?, ~, =, &lt; ni &gt;. Ejemplo: T-001.",IF(COUNTIFS('Trades'!$A$9:$A$208,B485)&lt;&gt;1,"El ID debe corresponder a una sola fila de Trades",IF(NOT(ISNUMBER(C485)),"Introduzca una fecha y hora de cierre válidas",IF(OR(C485&lt;1,C485&gt;2958465),"Introduzca una fecha y hora de cierre válidas",IF(NOT(ISNUMBER(D485)),"Indique una cantidad cerrada positiva",IF(OR(D485&lt;=0,D485&gt;1000000,ROUND(D485,8)&lt;&gt;D485),"Indique una cantidad cerrada positiva",IF(NOT(ISNUMBER(INDEX('Trades'!$D$9:$D$208,MATCH(B485,'Trades'!$A$9:$A$208,0)))),"Introduzca una fecha y hora de apertura válidas",IF(C485&lt;INDEX('Trades'!$D$9:$D$208,MATCH(B485,'Trades'!$A$9:$A$208,0)),"El cierre precede a la apertura",IF(AND(E485&lt;&gt;"",OR(NOT(ISNUMBER(E485)),E485&lt;=0)),"Indique un precio positivo o deje la celda vacía",IF(AND(F485&lt;&gt;"",NOT(ISNUMBER(F485))),"El P&amp;L bruto debe ser numérico o estar vacío",IF(AND(ISNUMBER(F485),OR(ABS(F485)&gt;1000000000,ROUND(F485,2)&lt;&gt;F485)),"Importes: hasta 2 decimales; valor absoluto de entrada ≤ 1.000.000.000.",""))))))))))))))))</x:f>
      </x:c>
      <x:c r="I485" s="29" t="str">
        <x:f>IF(ISNUMBER(D485),ROUND(D485,8),"")</x:f>
      </x:c>
      <x:c r="J485" s="29" t="n">
        <x:f>IF(ISNUMBER(F485),1,0)</x:f>
        <x:v>0</x:v>
      </x:c>
      <x:c r="K485" s="29" t="n">
        <x:f>IF(COUNTA(A485:F485)=0,0,1)</x:f>
        <x:v>0</x:v>
      </x:c>
    </x:row>
    <x:row r="486" ht="36" customHeight="1">
      <x:c r="A486" s="34"/>
      <x:c r="B486" s="34"/>
      <x:c r="C486" s="35"/>
      <x:c r="D486" s="36"/>
      <x:c r="E486" s="36"/>
      <x:c r="F486" s="37"/>
      <x:c r="G486" s="38" t="n">
        <x:f>IF(K486=0,0,IF(H486="",1,-1))</x:f>
        <x:v>0</x:v>
      </x:c>
      <x:c r="H486" s="33" t="str">
        <x:f>IF(K486=0,"",IF(A486="","Introduzca el ID de salida",IF(IF(IFERROR(OR(CODE(UPPER(LEFT(A486,1)))&lt;65,CODE(UPPER(LEFT(A486,1)))&gt;90),TRUE),TRUE,OR(NOT(ISTEXT(A486)),LEN(A486)&gt;64,LEN(A486)&lt;&gt;LEN(SUBSTITUTE(A486,"*","")),LEN(A486)&lt;&gt;LEN(SUBSTITUTE(A486,"?","")),LEN(A486)&lt;&gt;LEN(SUBSTITUTE(A486,"~","")),LEN(A486)&lt;&gt;LEN(SUBSTITUTE(A486,"=","")),LEN(A486)&lt;&gt;LEN(SUBSTITUTE(A486,"&lt;","")),LEN(A486)&lt;&gt;LEN(SUBSTITUTE(A486,"&gt;","")))),"ID: texto que empiece por A–Z, hasta 64 caracteres; sin *, ?, ~, =, &lt; ni &gt;. Ejemplo: T-001.",IF(COUNTIFS('Exits'!$A$9:$A$608,A486)&lt;&gt;1,"ID de salida duplicado",IF(B486="","Introduzca el ID de la operación principal",IF(IF(IFERROR(OR(CODE(UPPER(LEFT(B486,1)))&lt;65,CODE(UPPER(LEFT(B486,1)))&gt;90),TRUE),TRUE,OR(NOT(ISTEXT(B486)),LEN(B486)&gt;64,LEN(B486)&lt;&gt;LEN(SUBSTITUTE(B486,"*","")),LEN(B486)&lt;&gt;LEN(SUBSTITUTE(B486,"?","")),LEN(B486)&lt;&gt;LEN(SUBSTITUTE(B486,"~","")),LEN(B486)&lt;&gt;LEN(SUBSTITUTE(B486,"=","")),LEN(B486)&lt;&gt;LEN(SUBSTITUTE(B486,"&lt;","")),LEN(B486)&lt;&gt;LEN(SUBSTITUTE(B486,"&gt;","")))),"ID: texto que empiece por A–Z, hasta 64 caracteres; sin *, ?, ~, =, &lt; ni &gt;. Ejemplo: T-001.",IF(COUNTIFS('Trades'!$A$9:$A$208,B486)&lt;&gt;1,"El ID debe corresponder a una sola fila de Trades",IF(NOT(ISNUMBER(C486)),"Introduzca una fecha y hora de cierre válidas",IF(OR(C486&lt;1,C486&gt;2958465),"Introduzca una fecha y hora de cierre válidas",IF(NOT(ISNUMBER(D486)),"Indique una cantidad cerrada positiva",IF(OR(D486&lt;=0,D486&gt;1000000,ROUND(D486,8)&lt;&gt;D486),"Indique una cantidad cerrada positiva",IF(NOT(ISNUMBER(INDEX('Trades'!$D$9:$D$208,MATCH(B486,'Trades'!$A$9:$A$208,0)))),"Introduzca una fecha y hora de apertura válidas",IF(C486&lt;INDEX('Trades'!$D$9:$D$208,MATCH(B486,'Trades'!$A$9:$A$208,0)),"El cierre precede a la apertura",IF(AND(E486&lt;&gt;"",OR(NOT(ISNUMBER(E486)),E486&lt;=0)),"Indique un precio positivo o deje la celda vacía",IF(AND(F486&lt;&gt;"",NOT(ISNUMBER(F486))),"El P&amp;L bruto debe ser numérico o estar vacío",IF(AND(ISNUMBER(F486),OR(ABS(F486)&gt;1000000000,ROUND(F486,2)&lt;&gt;F486)),"Importes: hasta 2 decimales; valor absoluto de entrada ≤ 1.000.000.000.",""))))))))))))))))</x:f>
      </x:c>
      <x:c r="I486" s="29" t="str">
        <x:f>IF(ISNUMBER(D486),ROUND(D486,8),"")</x:f>
      </x:c>
      <x:c r="J486" s="29" t="n">
        <x:f>IF(ISNUMBER(F486),1,0)</x:f>
        <x:v>0</x:v>
      </x:c>
      <x:c r="K486" s="29" t="n">
        <x:f>IF(COUNTA(A486:F486)=0,0,1)</x:f>
        <x:v>0</x:v>
      </x:c>
    </x:row>
    <x:row r="487" ht="36" customHeight="1">
      <x:c r="A487" s="34"/>
      <x:c r="B487" s="34"/>
      <x:c r="C487" s="35"/>
      <x:c r="D487" s="36"/>
      <x:c r="E487" s="36"/>
      <x:c r="F487" s="37"/>
      <x:c r="G487" s="38" t="n">
        <x:f>IF(K487=0,0,IF(H487="",1,-1))</x:f>
        <x:v>0</x:v>
      </x:c>
      <x:c r="H487" s="33" t="str">
        <x:f>IF(K487=0,"",IF(A487="","Introduzca el ID de salida",IF(IF(IFERROR(OR(CODE(UPPER(LEFT(A487,1)))&lt;65,CODE(UPPER(LEFT(A487,1)))&gt;90),TRUE),TRUE,OR(NOT(ISTEXT(A487)),LEN(A487)&gt;64,LEN(A487)&lt;&gt;LEN(SUBSTITUTE(A487,"*","")),LEN(A487)&lt;&gt;LEN(SUBSTITUTE(A487,"?","")),LEN(A487)&lt;&gt;LEN(SUBSTITUTE(A487,"~","")),LEN(A487)&lt;&gt;LEN(SUBSTITUTE(A487,"=","")),LEN(A487)&lt;&gt;LEN(SUBSTITUTE(A487,"&lt;","")),LEN(A487)&lt;&gt;LEN(SUBSTITUTE(A487,"&gt;","")))),"ID: texto que empiece por A–Z, hasta 64 caracteres; sin *, ?, ~, =, &lt; ni &gt;. Ejemplo: T-001.",IF(COUNTIFS('Exits'!$A$9:$A$608,A487)&lt;&gt;1,"ID de salida duplicado",IF(B487="","Introduzca el ID de la operación principal",IF(IF(IFERROR(OR(CODE(UPPER(LEFT(B487,1)))&lt;65,CODE(UPPER(LEFT(B487,1)))&gt;90),TRUE),TRUE,OR(NOT(ISTEXT(B487)),LEN(B487)&gt;64,LEN(B487)&lt;&gt;LEN(SUBSTITUTE(B487,"*","")),LEN(B487)&lt;&gt;LEN(SUBSTITUTE(B487,"?","")),LEN(B487)&lt;&gt;LEN(SUBSTITUTE(B487,"~","")),LEN(B487)&lt;&gt;LEN(SUBSTITUTE(B487,"=","")),LEN(B487)&lt;&gt;LEN(SUBSTITUTE(B487,"&lt;","")),LEN(B487)&lt;&gt;LEN(SUBSTITUTE(B487,"&gt;","")))),"ID: texto que empiece por A–Z, hasta 64 caracteres; sin *, ?, ~, =, &lt; ni &gt;. Ejemplo: T-001.",IF(COUNTIFS('Trades'!$A$9:$A$208,B487)&lt;&gt;1,"El ID debe corresponder a una sola fila de Trades",IF(NOT(ISNUMBER(C487)),"Introduzca una fecha y hora de cierre válidas",IF(OR(C487&lt;1,C487&gt;2958465),"Introduzca una fecha y hora de cierre válidas",IF(NOT(ISNUMBER(D487)),"Indique una cantidad cerrada positiva",IF(OR(D487&lt;=0,D487&gt;1000000,ROUND(D487,8)&lt;&gt;D487),"Indique una cantidad cerrada positiva",IF(NOT(ISNUMBER(INDEX('Trades'!$D$9:$D$208,MATCH(B487,'Trades'!$A$9:$A$208,0)))),"Introduzca una fecha y hora de apertura válidas",IF(C487&lt;INDEX('Trades'!$D$9:$D$208,MATCH(B487,'Trades'!$A$9:$A$208,0)),"El cierre precede a la apertura",IF(AND(E487&lt;&gt;"",OR(NOT(ISNUMBER(E487)),E487&lt;=0)),"Indique un precio positivo o deje la celda vacía",IF(AND(F487&lt;&gt;"",NOT(ISNUMBER(F487))),"El P&amp;L bruto debe ser numérico o estar vacío",IF(AND(ISNUMBER(F487),OR(ABS(F487)&gt;1000000000,ROUND(F487,2)&lt;&gt;F487)),"Importes: hasta 2 decimales; valor absoluto de entrada ≤ 1.000.000.000.",""))))))))))))))))</x:f>
      </x:c>
      <x:c r="I487" s="29" t="str">
        <x:f>IF(ISNUMBER(D487),ROUND(D487,8),"")</x:f>
      </x:c>
      <x:c r="J487" s="29" t="n">
        <x:f>IF(ISNUMBER(F487),1,0)</x:f>
        <x:v>0</x:v>
      </x:c>
      <x:c r="K487" s="29" t="n">
        <x:f>IF(COUNTA(A487:F487)=0,0,1)</x:f>
        <x:v>0</x:v>
      </x:c>
    </x:row>
    <x:row r="488" ht="36" customHeight="1">
      <x:c r="A488" s="34"/>
      <x:c r="B488" s="34"/>
      <x:c r="C488" s="35"/>
      <x:c r="D488" s="36"/>
      <x:c r="E488" s="36"/>
      <x:c r="F488" s="37"/>
      <x:c r="G488" s="38" t="n">
        <x:f>IF(K488=0,0,IF(H488="",1,-1))</x:f>
        <x:v>0</x:v>
      </x:c>
      <x:c r="H488" s="33" t="str">
        <x:f>IF(K488=0,"",IF(A488="","Introduzca el ID de salida",IF(IF(IFERROR(OR(CODE(UPPER(LEFT(A488,1)))&lt;65,CODE(UPPER(LEFT(A488,1)))&gt;90),TRUE),TRUE,OR(NOT(ISTEXT(A488)),LEN(A488)&gt;64,LEN(A488)&lt;&gt;LEN(SUBSTITUTE(A488,"*","")),LEN(A488)&lt;&gt;LEN(SUBSTITUTE(A488,"?","")),LEN(A488)&lt;&gt;LEN(SUBSTITUTE(A488,"~","")),LEN(A488)&lt;&gt;LEN(SUBSTITUTE(A488,"=","")),LEN(A488)&lt;&gt;LEN(SUBSTITUTE(A488,"&lt;","")),LEN(A488)&lt;&gt;LEN(SUBSTITUTE(A488,"&gt;","")))),"ID: texto que empiece por A–Z, hasta 64 caracteres; sin *, ?, ~, =, &lt; ni &gt;. Ejemplo: T-001.",IF(COUNTIFS('Exits'!$A$9:$A$608,A488)&lt;&gt;1,"ID de salida duplicado",IF(B488="","Introduzca el ID de la operación principal",IF(IF(IFERROR(OR(CODE(UPPER(LEFT(B488,1)))&lt;65,CODE(UPPER(LEFT(B488,1)))&gt;90),TRUE),TRUE,OR(NOT(ISTEXT(B488)),LEN(B488)&gt;64,LEN(B488)&lt;&gt;LEN(SUBSTITUTE(B488,"*","")),LEN(B488)&lt;&gt;LEN(SUBSTITUTE(B488,"?","")),LEN(B488)&lt;&gt;LEN(SUBSTITUTE(B488,"~","")),LEN(B488)&lt;&gt;LEN(SUBSTITUTE(B488,"=","")),LEN(B488)&lt;&gt;LEN(SUBSTITUTE(B488,"&lt;","")),LEN(B488)&lt;&gt;LEN(SUBSTITUTE(B488,"&gt;","")))),"ID: texto que empiece por A–Z, hasta 64 caracteres; sin *, ?, ~, =, &lt; ni &gt;. Ejemplo: T-001.",IF(COUNTIFS('Trades'!$A$9:$A$208,B488)&lt;&gt;1,"El ID debe corresponder a una sola fila de Trades",IF(NOT(ISNUMBER(C488)),"Introduzca una fecha y hora de cierre válidas",IF(OR(C488&lt;1,C488&gt;2958465),"Introduzca una fecha y hora de cierre válidas",IF(NOT(ISNUMBER(D488)),"Indique una cantidad cerrada positiva",IF(OR(D488&lt;=0,D488&gt;1000000,ROUND(D488,8)&lt;&gt;D488),"Indique una cantidad cerrada positiva",IF(NOT(ISNUMBER(INDEX('Trades'!$D$9:$D$208,MATCH(B488,'Trades'!$A$9:$A$208,0)))),"Introduzca una fecha y hora de apertura válidas",IF(C488&lt;INDEX('Trades'!$D$9:$D$208,MATCH(B488,'Trades'!$A$9:$A$208,0)),"El cierre precede a la apertura",IF(AND(E488&lt;&gt;"",OR(NOT(ISNUMBER(E488)),E488&lt;=0)),"Indique un precio positivo o deje la celda vacía",IF(AND(F488&lt;&gt;"",NOT(ISNUMBER(F488))),"El P&amp;L bruto debe ser numérico o estar vacío",IF(AND(ISNUMBER(F488),OR(ABS(F488)&gt;1000000000,ROUND(F488,2)&lt;&gt;F488)),"Importes: hasta 2 decimales; valor absoluto de entrada ≤ 1.000.000.000.",""))))))))))))))))</x:f>
      </x:c>
      <x:c r="I488" s="29" t="str">
        <x:f>IF(ISNUMBER(D488),ROUND(D488,8),"")</x:f>
      </x:c>
      <x:c r="J488" s="29" t="n">
        <x:f>IF(ISNUMBER(F488),1,0)</x:f>
        <x:v>0</x:v>
      </x:c>
      <x:c r="K488" s="29" t="n">
        <x:f>IF(COUNTA(A488:F488)=0,0,1)</x:f>
        <x:v>0</x:v>
      </x:c>
    </x:row>
    <x:row r="489" ht="36" customHeight="1">
      <x:c r="A489" s="34"/>
      <x:c r="B489" s="34"/>
      <x:c r="C489" s="35"/>
      <x:c r="D489" s="36"/>
      <x:c r="E489" s="36"/>
      <x:c r="F489" s="37"/>
      <x:c r="G489" s="38" t="n">
        <x:f>IF(K489=0,0,IF(H489="",1,-1))</x:f>
        <x:v>0</x:v>
      </x:c>
      <x:c r="H489" s="33" t="str">
        <x:f>IF(K489=0,"",IF(A489="","Introduzca el ID de salida",IF(IF(IFERROR(OR(CODE(UPPER(LEFT(A489,1)))&lt;65,CODE(UPPER(LEFT(A489,1)))&gt;90),TRUE),TRUE,OR(NOT(ISTEXT(A489)),LEN(A489)&gt;64,LEN(A489)&lt;&gt;LEN(SUBSTITUTE(A489,"*","")),LEN(A489)&lt;&gt;LEN(SUBSTITUTE(A489,"?","")),LEN(A489)&lt;&gt;LEN(SUBSTITUTE(A489,"~","")),LEN(A489)&lt;&gt;LEN(SUBSTITUTE(A489,"=","")),LEN(A489)&lt;&gt;LEN(SUBSTITUTE(A489,"&lt;","")),LEN(A489)&lt;&gt;LEN(SUBSTITUTE(A489,"&gt;","")))),"ID: texto que empiece por A–Z, hasta 64 caracteres; sin *, ?, ~, =, &lt; ni &gt;. Ejemplo: T-001.",IF(COUNTIFS('Exits'!$A$9:$A$608,A489)&lt;&gt;1,"ID de salida duplicado",IF(B489="","Introduzca el ID de la operación principal",IF(IF(IFERROR(OR(CODE(UPPER(LEFT(B489,1)))&lt;65,CODE(UPPER(LEFT(B489,1)))&gt;90),TRUE),TRUE,OR(NOT(ISTEXT(B489)),LEN(B489)&gt;64,LEN(B489)&lt;&gt;LEN(SUBSTITUTE(B489,"*","")),LEN(B489)&lt;&gt;LEN(SUBSTITUTE(B489,"?","")),LEN(B489)&lt;&gt;LEN(SUBSTITUTE(B489,"~","")),LEN(B489)&lt;&gt;LEN(SUBSTITUTE(B489,"=","")),LEN(B489)&lt;&gt;LEN(SUBSTITUTE(B489,"&lt;","")),LEN(B489)&lt;&gt;LEN(SUBSTITUTE(B489,"&gt;","")))),"ID: texto que empiece por A–Z, hasta 64 caracteres; sin *, ?, ~, =, &lt; ni &gt;. Ejemplo: T-001.",IF(COUNTIFS('Trades'!$A$9:$A$208,B489)&lt;&gt;1,"El ID debe corresponder a una sola fila de Trades",IF(NOT(ISNUMBER(C489)),"Introduzca una fecha y hora de cierre válidas",IF(OR(C489&lt;1,C489&gt;2958465),"Introduzca una fecha y hora de cierre válidas",IF(NOT(ISNUMBER(D489)),"Indique una cantidad cerrada positiva",IF(OR(D489&lt;=0,D489&gt;1000000,ROUND(D489,8)&lt;&gt;D489),"Indique una cantidad cerrada positiva",IF(NOT(ISNUMBER(INDEX('Trades'!$D$9:$D$208,MATCH(B489,'Trades'!$A$9:$A$208,0)))),"Introduzca una fecha y hora de apertura válidas",IF(C489&lt;INDEX('Trades'!$D$9:$D$208,MATCH(B489,'Trades'!$A$9:$A$208,0)),"El cierre precede a la apertura",IF(AND(E489&lt;&gt;"",OR(NOT(ISNUMBER(E489)),E489&lt;=0)),"Indique un precio positivo o deje la celda vacía",IF(AND(F489&lt;&gt;"",NOT(ISNUMBER(F489))),"El P&amp;L bruto debe ser numérico o estar vacío",IF(AND(ISNUMBER(F489),OR(ABS(F489)&gt;1000000000,ROUND(F489,2)&lt;&gt;F489)),"Importes: hasta 2 decimales; valor absoluto de entrada ≤ 1.000.000.000.",""))))))))))))))))</x:f>
      </x:c>
      <x:c r="I489" s="29" t="str">
        <x:f>IF(ISNUMBER(D489),ROUND(D489,8),"")</x:f>
      </x:c>
      <x:c r="J489" s="29" t="n">
        <x:f>IF(ISNUMBER(F489),1,0)</x:f>
        <x:v>0</x:v>
      </x:c>
      <x:c r="K489" s="29" t="n">
        <x:f>IF(COUNTA(A489:F489)=0,0,1)</x:f>
        <x:v>0</x:v>
      </x:c>
    </x:row>
    <x:row r="490" ht="36" customHeight="1">
      <x:c r="A490" s="34"/>
      <x:c r="B490" s="34"/>
      <x:c r="C490" s="35"/>
      <x:c r="D490" s="36"/>
      <x:c r="E490" s="36"/>
      <x:c r="F490" s="37"/>
      <x:c r="G490" s="38" t="n">
        <x:f>IF(K490=0,0,IF(H490="",1,-1))</x:f>
        <x:v>0</x:v>
      </x:c>
      <x:c r="H490" s="33" t="str">
        <x:f>IF(K490=0,"",IF(A490="","Introduzca el ID de salida",IF(IF(IFERROR(OR(CODE(UPPER(LEFT(A490,1)))&lt;65,CODE(UPPER(LEFT(A490,1)))&gt;90),TRUE),TRUE,OR(NOT(ISTEXT(A490)),LEN(A490)&gt;64,LEN(A490)&lt;&gt;LEN(SUBSTITUTE(A490,"*","")),LEN(A490)&lt;&gt;LEN(SUBSTITUTE(A490,"?","")),LEN(A490)&lt;&gt;LEN(SUBSTITUTE(A490,"~","")),LEN(A490)&lt;&gt;LEN(SUBSTITUTE(A490,"=","")),LEN(A490)&lt;&gt;LEN(SUBSTITUTE(A490,"&lt;","")),LEN(A490)&lt;&gt;LEN(SUBSTITUTE(A490,"&gt;","")))),"ID: texto que empiece por A–Z, hasta 64 caracteres; sin *, ?, ~, =, &lt; ni &gt;. Ejemplo: T-001.",IF(COUNTIFS('Exits'!$A$9:$A$608,A490)&lt;&gt;1,"ID de salida duplicado",IF(B490="","Introduzca el ID de la operación principal",IF(IF(IFERROR(OR(CODE(UPPER(LEFT(B490,1)))&lt;65,CODE(UPPER(LEFT(B490,1)))&gt;90),TRUE),TRUE,OR(NOT(ISTEXT(B490)),LEN(B490)&gt;64,LEN(B490)&lt;&gt;LEN(SUBSTITUTE(B490,"*","")),LEN(B490)&lt;&gt;LEN(SUBSTITUTE(B490,"?","")),LEN(B490)&lt;&gt;LEN(SUBSTITUTE(B490,"~","")),LEN(B490)&lt;&gt;LEN(SUBSTITUTE(B490,"=","")),LEN(B490)&lt;&gt;LEN(SUBSTITUTE(B490,"&lt;","")),LEN(B490)&lt;&gt;LEN(SUBSTITUTE(B490,"&gt;","")))),"ID: texto que empiece por A–Z, hasta 64 caracteres; sin *, ?, ~, =, &lt; ni &gt;. Ejemplo: T-001.",IF(COUNTIFS('Trades'!$A$9:$A$208,B490)&lt;&gt;1,"El ID debe corresponder a una sola fila de Trades",IF(NOT(ISNUMBER(C490)),"Introduzca una fecha y hora de cierre válidas",IF(OR(C490&lt;1,C490&gt;2958465),"Introduzca una fecha y hora de cierre válidas",IF(NOT(ISNUMBER(D490)),"Indique una cantidad cerrada positiva",IF(OR(D490&lt;=0,D490&gt;1000000,ROUND(D490,8)&lt;&gt;D490),"Indique una cantidad cerrada positiva",IF(NOT(ISNUMBER(INDEX('Trades'!$D$9:$D$208,MATCH(B490,'Trades'!$A$9:$A$208,0)))),"Introduzca una fecha y hora de apertura válidas",IF(C490&lt;INDEX('Trades'!$D$9:$D$208,MATCH(B490,'Trades'!$A$9:$A$208,0)),"El cierre precede a la apertura",IF(AND(E490&lt;&gt;"",OR(NOT(ISNUMBER(E490)),E490&lt;=0)),"Indique un precio positivo o deje la celda vacía",IF(AND(F490&lt;&gt;"",NOT(ISNUMBER(F490))),"El P&amp;L bruto debe ser numérico o estar vacío",IF(AND(ISNUMBER(F490),OR(ABS(F490)&gt;1000000000,ROUND(F490,2)&lt;&gt;F490)),"Importes: hasta 2 decimales; valor absoluto de entrada ≤ 1.000.000.000.",""))))))))))))))))</x:f>
      </x:c>
      <x:c r="I490" s="29" t="str">
        <x:f>IF(ISNUMBER(D490),ROUND(D490,8),"")</x:f>
      </x:c>
      <x:c r="J490" s="29" t="n">
        <x:f>IF(ISNUMBER(F490),1,0)</x:f>
        <x:v>0</x:v>
      </x:c>
      <x:c r="K490" s="29" t="n">
        <x:f>IF(COUNTA(A490:F490)=0,0,1)</x:f>
        <x:v>0</x:v>
      </x:c>
    </x:row>
    <x:row r="491" ht="36" customHeight="1">
      <x:c r="A491" s="34"/>
      <x:c r="B491" s="34"/>
      <x:c r="C491" s="35"/>
      <x:c r="D491" s="36"/>
      <x:c r="E491" s="36"/>
      <x:c r="F491" s="37"/>
      <x:c r="G491" s="38" t="n">
        <x:f>IF(K491=0,0,IF(H491="",1,-1))</x:f>
        <x:v>0</x:v>
      </x:c>
      <x:c r="H491" s="33" t="str">
        <x:f>IF(K491=0,"",IF(A491="","Introduzca el ID de salida",IF(IF(IFERROR(OR(CODE(UPPER(LEFT(A491,1)))&lt;65,CODE(UPPER(LEFT(A491,1)))&gt;90),TRUE),TRUE,OR(NOT(ISTEXT(A491)),LEN(A491)&gt;64,LEN(A491)&lt;&gt;LEN(SUBSTITUTE(A491,"*","")),LEN(A491)&lt;&gt;LEN(SUBSTITUTE(A491,"?","")),LEN(A491)&lt;&gt;LEN(SUBSTITUTE(A491,"~","")),LEN(A491)&lt;&gt;LEN(SUBSTITUTE(A491,"=","")),LEN(A491)&lt;&gt;LEN(SUBSTITUTE(A491,"&lt;","")),LEN(A491)&lt;&gt;LEN(SUBSTITUTE(A491,"&gt;","")))),"ID: texto que empiece por A–Z, hasta 64 caracteres; sin *, ?, ~, =, &lt; ni &gt;. Ejemplo: T-001.",IF(COUNTIFS('Exits'!$A$9:$A$608,A491)&lt;&gt;1,"ID de salida duplicado",IF(B491="","Introduzca el ID de la operación principal",IF(IF(IFERROR(OR(CODE(UPPER(LEFT(B491,1)))&lt;65,CODE(UPPER(LEFT(B491,1)))&gt;90),TRUE),TRUE,OR(NOT(ISTEXT(B491)),LEN(B491)&gt;64,LEN(B491)&lt;&gt;LEN(SUBSTITUTE(B491,"*","")),LEN(B491)&lt;&gt;LEN(SUBSTITUTE(B491,"?","")),LEN(B491)&lt;&gt;LEN(SUBSTITUTE(B491,"~","")),LEN(B491)&lt;&gt;LEN(SUBSTITUTE(B491,"=","")),LEN(B491)&lt;&gt;LEN(SUBSTITUTE(B491,"&lt;","")),LEN(B491)&lt;&gt;LEN(SUBSTITUTE(B491,"&gt;","")))),"ID: texto que empiece por A–Z, hasta 64 caracteres; sin *, ?, ~, =, &lt; ni &gt;. Ejemplo: T-001.",IF(COUNTIFS('Trades'!$A$9:$A$208,B491)&lt;&gt;1,"El ID debe corresponder a una sola fila de Trades",IF(NOT(ISNUMBER(C491)),"Introduzca una fecha y hora de cierre válidas",IF(OR(C491&lt;1,C491&gt;2958465),"Introduzca una fecha y hora de cierre válidas",IF(NOT(ISNUMBER(D491)),"Indique una cantidad cerrada positiva",IF(OR(D491&lt;=0,D491&gt;1000000,ROUND(D491,8)&lt;&gt;D491),"Indique una cantidad cerrada positiva",IF(NOT(ISNUMBER(INDEX('Trades'!$D$9:$D$208,MATCH(B491,'Trades'!$A$9:$A$208,0)))),"Introduzca una fecha y hora de apertura válidas",IF(C491&lt;INDEX('Trades'!$D$9:$D$208,MATCH(B491,'Trades'!$A$9:$A$208,0)),"El cierre precede a la apertura",IF(AND(E491&lt;&gt;"",OR(NOT(ISNUMBER(E491)),E491&lt;=0)),"Indique un precio positivo o deje la celda vacía",IF(AND(F491&lt;&gt;"",NOT(ISNUMBER(F491))),"El P&amp;L bruto debe ser numérico o estar vacío",IF(AND(ISNUMBER(F491),OR(ABS(F491)&gt;1000000000,ROUND(F491,2)&lt;&gt;F491)),"Importes: hasta 2 decimales; valor absoluto de entrada ≤ 1.000.000.000.",""))))))))))))))))</x:f>
      </x:c>
      <x:c r="I491" s="29" t="str">
        <x:f>IF(ISNUMBER(D491),ROUND(D491,8),"")</x:f>
      </x:c>
      <x:c r="J491" s="29" t="n">
        <x:f>IF(ISNUMBER(F491),1,0)</x:f>
        <x:v>0</x:v>
      </x:c>
      <x:c r="K491" s="29" t="n">
        <x:f>IF(COUNTA(A491:F491)=0,0,1)</x:f>
        <x:v>0</x:v>
      </x:c>
    </x:row>
    <x:row r="492" ht="36" customHeight="1">
      <x:c r="A492" s="34"/>
      <x:c r="B492" s="34"/>
      <x:c r="C492" s="35"/>
      <x:c r="D492" s="36"/>
      <x:c r="E492" s="36"/>
      <x:c r="F492" s="37"/>
      <x:c r="G492" s="38" t="n">
        <x:f>IF(K492=0,0,IF(H492="",1,-1))</x:f>
        <x:v>0</x:v>
      </x:c>
      <x:c r="H492" s="33" t="str">
        <x:f>IF(K492=0,"",IF(A492="","Introduzca el ID de salida",IF(IF(IFERROR(OR(CODE(UPPER(LEFT(A492,1)))&lt;65,CODE(UPPER(LEFT(A492,1)))&gt;90),TRUE),TRUE,OR(NOT(ISTEXT(A492)),LEN(A492)&gt;64,LEN(A492)&lt;&gt;LEN(SUBSTITUTE(A492,"*","")),LEN(A492)&lt;&gt;LEN(SUBSTITUTE(A492,"?","")),LEN(A492)&lt;&gt;LEN(SUBSTITUTE(A492,"~","")),LEN(A492)&lt;&gt;LEN(SUBSTITUTE(A492,"=","")),LEN(A492)&lt;&gt;LEN(SUBSTITUTE(A492,"&lt;","")),LEN(A492)&lt;&gt;LEN(SUBSTITUTE(A492,"&gt;","")))),"ID: texto que empiece por A–Z, hasta 64 caracteres; sin *, ?, ~, =, &lt; ni &gt;. Ejemplo: T-001.",IF(COUNTIFS('Exits'!$A$9:$A$608,A492)&lt;&gt;1,"ID de salida duplicado",IF(B492="","Introduzca el ID de la operación principal",IF(IF(IFERROR(OR(CODE(UPPER(LEFT(B492,1)))&lt;65,CODE(UPPER(LEFT(B492,1)))&gt;90),TRUE),TRUE,OR(NOT(ISTEXT(B492)),LEN(B492)&gt;64,LEN(B492)&lt;&gt;LEN(SUBSTITUTE(B492,"*","")),LEN(B492)&lt;&gt;LEN(SUBSTITUTE(B492,"?","")),LEN(B492)&lt;&gt;LEN(SUBSTITUTE(B492,"~","")),LEN(B492)&lt;&gt;LEN(SUBSTITUTE(B492,"=","")),LEN(B492)&lt;&gt;LEN(SUBSTITUTE(B492,"&lt;","")),LEN(B492)&lt;&gt;LEN(SUBSTITUTE(B492,"&gt;","")))),"ID: texto que empiece por A–Z, hasta 64 caracteres; sin *, ?, ~, =, &lt; ni &gt;. Ejemplo: T-001.",IF(COUNTIFS('Trades'!$A$9:$A$208,B492)&lt;&gt;1,"El ID debe corresponder a una sola fila de Trades",IF(NOT(ISNUMBER(C492)),"Introduzca una fecha y hora de cierre válidas",IF(OR(C492&lt;1,C492&gt;2958465),"Introduzca una fecha y hora de cierre válidas",IF(NOT(ISNUMBER(D492)),"Indique una cantidad cerrada positiva",IF(OR(D492&lt;=0,D492&gt;1000000,ROUND(D492,8)&lt;&gt;D492),"Indique una cantidad cerrada positiva",IF(NOT(ISNUMBER(INDEX('Trades'!$D$9:$D$208,MATCH(B492,'Trades'!$A$9:$A$208,0)))),"Introduzca una fecha y hora de apertura válidas",IF(C492&lt;INDEX('Trades'!$D$9:$D$208,MATCH(B492,'Trades'!$A$9:$A$208,0)),"El cierre precede a la apertura",IF(AND(E492&lt;&gt;"",OR(NOT(ISNUMBER(E492)),E492&lt;=0)),"Indique un precio positivo o deje la celda vacía",IF(AND(F492&lt;&gt;"",NOT(ISNUMBER(F492))),"El P&amp;L bruto debe ser numérico o estar vacío",IF(AND(ISNUMBER(F492),OR(ABS(F492)&gt;1000000000,ROUND(F492,2)&lt;&gt;F492)),"Importes: hasta 2 decimales; valor absoluto de entrada ≤ 1.000.000.000.",""))))))))))))))))</x:f>
      </x:c>
      <x:c r="I492" s="29" t="str">
        <x:f>IF(ISNUMBER(D492),ROUND(D492,8),"")</x:f>
      </x:c>
      <x:c r="J492" s="29" t="n">
        <x:f>IF(ISNUMBER(F492),1,0)</x:f>
        <x:v>0</x:v>
      </x:c>
      <x:c r="K492" s="29" t="n">
        <x:f>IF(COUNTA(A492:F492)=0,0,1)</x:f>
        <x:v>0</x:v>
      </x:c>
    </x:row>
    <x:row r="493" ht="36" customHeight="1">
      <x:c r="A493" s="34"/>
      <x:c r="B493" s="34"/>
      <x:c r="C493" s="35"/>
      <x:c r="D493" s="36"/>
      <x:c r="E493" s="36"/>
      <x:c r="F493" s="37"/>
      <x:c r="G493" s="38" t="n">
        <x:f>IF(K493=0,0,IF(H493="",1,-1))</x:f>
        <x:v>0</x:v>
      </x:c>
      <x:c r="H493" s="33" t="str">
        <x:f>IF(K493=0,"",IF(A493="","Introduzca el ID de salida",IF(IF(IFERROR(OR(CODE(UPPER(LEFT(A493,1)))&lt;65,CODE(UPPER(LEFT(A493,1)))&gt;90),TRUE),TRUE,OR(NOT(ISTEXT(A493)),LEN(A493)&gt;64,LEN(A493)&lt;&gt;LEN(SUBSTITUTE(A493,"*","")),LEN(A493)&lt;&gt;LEN(SUBSTITUTE(A493,"?","")),LEN(A493)&lt;&gt;LEN(SUBSTITUTE(A493,"~","")),LEN(A493)&lt;&gt;LEN(SUBSTITUTE(A493,"=","")),LEN(A493)&lt;&gt;LEN(SUBSTITUTE(A493,"&lt;","")),LEN(A493)&lt;&gt;LEN(SUBSTITUTE(A493,"&gt;","")))),"ID: texto que empiece por A–Z, hasta 64 caracteres; sin *, ?, ~, =, &lt; ni &gt;. Ejemplo: T-001.",IF(COUNTIFS('Exits'!$A$9:$A$608,A493)&lt;&gt;1,"ID de salida duplicado",IF(B493="","Introduzca el ID de la operación principal",IF(IF(IFERROR(OR(CODE(UPPER(LEFT(B493,1)))&lt;65,CODE(UPPER(LEFT(B493,1)))&gt;90),TRUE),TRUE,OR(NOT(ISTEXT(B493)),LEN(B493)&gt;64,LEN(B493)&lt;&gt;LEN(SUBSTITUTE(B493,"*","")),LEN(B493)&lt;&gt;LEN(SUBSTITUTE(B493,"?","")),LEN(B493)&lt;&gt;LEN(SUBSTITUTE(B493,"~","")),LEN(B493)&lt;&gt;LEN(SUBSTITUTE(B493,"=","")),LEN(B493)&lt;&gt;LEN(SUBSTITUTE(B493,"&lt;","")),LEN(B493)&lt;&gt;LEN(SUBSTITUTE(B493,"&gt;","")))),"ID: texto que empiece por A–Z, hasta 64 caracteres; sin *, ?, ~, =, &lt; ni &gt;. Ejemplo: T-001.",IF(COUNTIFS('Trades'!$A$9:$A$208,B493)&lt;&gt;1,"El ID debe corresponder a una sola fila de Trades",IF(NOT(ISNUMBER(C493)),"Introduzca una fecha y hora de cierre válidas",IF(OR(C493&lt;1,C493&gt;2958465),"Introduzca una fecha y hora de cierre válidas",IF(NOT(ISNUMBER(D493)),"Indique una cantidad cerrada positiva",IF(OR(D493&lt;=0,D493&gt;1000000,ROUND(D493,8)&lt;&gt;D493),"Indique una cantidad cerrada positiva",IF(NOT(ISNUMBER(INDEX('Trades'!$D$9:$D$208,MATCH(B493,'Trades'!$A$9:$A$208,0)))),"Introduzca una fecha y hora de apertura válidas",IF(C493&lt;INDEX('Trades'!$D$9:$D$208,MATCH(B493,'Trades'!$A$9:$A$208,0)),"El cierre precede a la apertura",IF(AND(E493&lt;&gt;"",OR(NOT(ISNUMBER(E493)),E493&lt;=0)),"Indique un precio positivo o deje la celda vacía",IF(AND(F493&lt;&gt;"",NOT(ISNUMBER(F493))),"El P&amp;L bruto debe ser numérico o estar vacío",IF(AND(ISNUMBER(F493),OR(ABS(F493)&gt;1000000000,ROUND(F493,2)&lt;&gt;F493)),"Importes: hasta 2 decimales; valor absoluto de entrada ≤ 1.000.000.000.",""))))))))))))))))</x:f>
      </x:c>
      <x:c r="I493" s="29" t="str">
        <x:f>IF(ISNUMBER(D493),ROUND(D493,8),"")</x:f>
      </x:c>
      <x:c r="J493" s="29" t="n">
        <x:f>IF(ISNUMBER(F493),1,0)</x:f>
        <x:v>0</x:v>
      </x:c>
      <x:c r="K493" s="29" t="n">
        <x:f>IF(COUNTA(A493:F493)=0,0,1)</x:f>
        <x:v>0</x:v>
      </x:c>
    </x:row>
    <x:row r="494" ht="36" customHeight="1">
      <x:c r="A494" s="34"/>
      <x:c r="B494" s="34"/>
      <x:c r="C494" s="35"/>
      <x:c r="D494" s="36"/>
      <x:c r="E494" s="36"/>
      <x:c r="F494" s="37"/>
      <x:c r="G494" s="38" t="n">
        <x:f>IF(K494=0,0,IF(H494="",1,-1))</x:f>
        <x:v>0</x:v>
      </x:c>
      <x:c r="H494" s="33" t="str">
        <x:f>IF(K494=0,"",IF(A494="","Introduzca el ID de salida",IF(IF(IFERROR(OR(CODE(UPPER(LEFT(A494,1)))&lt;65,CODE(UPPER(LEFT(A494,1)))&gt;90),TRUE),TRUE,OR(NOT(ISTEXT(A494)),LEN(A494)&gt;64,LEN(A494)&lt;&gt;LEN(SUBSTITUTE(A494,"*","")),LEN(A494)&lt;&gt;LEN(SUBSTITUTE(A494,"?","")),LEN(A494)&lt;&gt;LEN(SUBSTITUTE(A494,"~","")),LEN(A494)&lt;&gt;LEN(SUBSTITUTE(A494,"=","")),LEN(A494)&lt;&gt;LEN(SUBSTITUTE(A494,"&lt;","")),LEN(A494)&lt;&gt;LEN(SUBSTITUTE(A494,"&gt;","")))),"ID: texto que empiece por A–Z, hasta 64 caracteres; sin *, ?, ~, =, &lt; ni &gt;. Ejemplo: T-001.",IF(COUNTIFS('Exits'!$A$9:$A$608,A494)&lt;&gt;1,"ID de salida duplicado",IF(B494="","Introduzca el ID de la operación principal",IF(IF(IFERROR(OR(CODE(UPPER(LEFT(B494,1)))&lt;65,CODE(UPPER(LEFT(B494,1)))&gt;90),TRUE),TRUE,OR(NOT(ISTEXT(B494)),LEN(B494)&gt;64,LEN(B494)&lt;&gt;LEN(SUBSTITUTE(B494,"*","")),LEN(B494)&lt;&gt;LEN(SUBSTITUTE(B494,"?","")),LEN(B494)&lt;&gt;LEN(SUBSTITUTE(B494,"~","")),LEN(B494)&lt;&gt;LEN(SUBSTITUTE(B494,"=","")),LEN(B494)&lt;&gt;LEN(SUBSTITUTE(B494,"&lt;","")),LEN(B494)&lt;&gt;LEN(SUBSTITUTE(B494,"&gt;","")))),"ID: texto que empiece por A–Z, hasta 64 caracteres; sin *, ?, ~, =, &lt; ni &gt;. Ejemplo: T-001.",IF(COUNTIFS('Trades'!$A$9:$A$208,B494)&lt;&gt;1,"El ID debe corresponder a una sola fila de Trades",IF(NOT(ISNUMBER(C494)),"Introduzca una fecha y hora de cierre válidas",IF(OR(C494&lt;1,C494&gt;2958465),"Introduzca una fecha y hora de cierre válidas",IF(NOT(ISNUMBER(D494)),"Indique una cantidad cerrada positiva",IF(OR(D494&lt;=0,D494&gt;1000000,ROUND(D494,8)&lt;&gt;D494),"Indique una cantidad cerrada positiva",IF(NOT(ISNUMBER(INDEX('Trades'!$D$9:$D$208,MATCH(B494,'Trades'!$A$9:$A$208,0)))),"Introduzca una fecha y hora de apertura válidas",IF(C494&lt;INDEX('Trades'!$D$9:$D$208,MATCH(B494,'Trades'!$A$9:$A$208,0)),"El cierre precede a la apertura",IF(AND(E494&lt;&gt;"",OR(NOT(ISNUMBER(E494)),E494&lt;=0)),"Indique un precio positivo o deje la celda vacía",IF(AND(F494&lt;&gt;"",NOT(ISNUMBER(F494))),"El P&amp;L bruto debe ser numérico o estar vacío",IF(AND(ISNUMBER(F494),OR(ABS(F494)&gt;1000000000,ROUND(F494,2)&lt;&gt;F494)),"Importes: hasta 2 decimales; valor absoluto de entrada ≤ 1.000.000.000.",""))))))))))))))))</x:f>
      </x:c>
      <x:c r="I494" s="29" t="str">
        <x:f>IF(ISNUMBER(D494),ROUND(D494,8),"")</x:f>
      </x:c>
      <x:c r="J494" s="29" t="n">
        <x:f>IF(ISNUMBER(F494),1,0)</x:f>
        <x:v>0</x:v>
      </x:c>
      <x:c r="K494" s="29" t="n">
        <x:f>IF(COUNTA(A494:F494)=0,0,1)</x:f>
        <x:v>0</x:v>
      </x:c>
    </x:row>
    <x:row r="495" ht="36" customHeight="1">
      <x:c r="A495" s="34"/>
      <x:c r="B495" s="34"/>
      <x:c r="C495" s="35"/>
      <x:c r="D495" s="36"/>
      <x:c r="E495" s="36"/>
      <x:c r="F495" s="37"/>
      <x:c r="G495" s="38" t="n">
        <x:f>IF(K495=0,0,IF(H495="",1,-1))</x:f>
        <x:v>0</x:v>
      </x:c>
      <x:c r="H495" s="33" t="str">
        <x:f>IF(K495=0,"",IF(A495="","Introduzca el ID de salida",IF(IF(IFERROR(OR(CODE(UPPER(LEFT(A495,1)))&lt;65,CODE(UPPER(LEFT(A495,1)))&gt;90),TRUE),TRUE,OR(NOT(ISTEXT(A495)),LEN(A495)&gt;64,LEN(A495)&lt;&gt;LEN(SUBSTITUTE(A495,"*","")),LEN(A495)&lt;&gt;LEN(SUBSTITUTE(A495,"?","")),LEN(A495)&lt;&gt;LEN(SUBSTITUTE(A495,"~","")),LEN(A495)&lt;&gt;LEN(SUBSTITUTE(A495,"=","")),LEN(A495)&lt;&gt;LEN(SUBSTITUTE(A495,"&lt;","")),LEN(A495)&lt;&gt;LEN(SUBSTITUTE(A495,"&gt;","")))),"ID: texto que empiece por A–Z, hasta 64 caracteres; sin *, ?, ~, =, &lt; ni &gt;. Ejemplo: T-001.",IF(COUNTIFS('Exits'!$A$9:$A$608,A495)&lt;&gt;1,"ID de salida duplicado",IF(B495="","Introduzca el ID de la operación principal",IF(IF(IFERROR(OR(CODE(UPPER(LEFT(B495,1)))&lt;65,CODE(UPPER(LEFT(B495,1)))&gt;90),TRUE),TRUE,OR(NOT(ISTEXT(B495)),LEN(B495)&gt;64,LEN(B495)&lt;&gt;LEN(SUBSTITUTE(B495,"*","")),LEN(B495)&lt;&gt;LEN(SUBSTITUTE(B495,"?","")),LEN(B495)&lt;&gt;LEN(SUBSTITUTE(B495,"~","")),LEN(B495)&lt;&gt;LEN(SUBSTITUTE(B495,"=","")),LEN(B495)&lt;&gt;LEN(SUBSTITUTE(B495,"&lt;","")),LEN(B495)&lt;&gt;LEN(SUBSTITUTE(B495,"&gt;","")))),"ID: texto que empiece por A–Z, hasta 64 caracteres; sin *, ?, ~, =, &lt; ni &gt;. Ejemplo: T-001.",IF(COUNTIFS('Trades'!$A$9:$A$208,B495)&lt;&gt;1,"El ID debe corresponder a una sola fila de Trades",IF(NOT(ISNUMBER(C495)),"Introduzca una fecha y hora de cierre válidas",IF(OR(C495&lt;1,C495&gt;2958465),"Introduzca una fecha y hora de cierre válidas",IF(NOT(ISNUMBER(D495)),"Indique una cantidad cerrada positiva",IF(OR(D495&lt;=0,D495&gt;1000000,ROUND(D495,8)&lt;&gt;D495),"Indique una cantidad cerrada positiva",IF(NOT(ISNUMBER(INDEX('Trades'!$D$9:$D$208,MATCH(B495,'Trades'!$A$9:$A$208,0)))),"Introduzca una fecha y hora de apertura válidas",IF(C495&lt;INDEX('Trades'!$D$9:$D$208,MATCH(B495,'Trades'!$A$9:$A$208,0)),"El cierre precede a la apertura",IF(AND(E495&lt;&gt;"",OR(NOT(ISNUMBER(E495)),E495&lt;=0)),"Indique un precio positivo o deje la celda vacía",IF(AND(F495&lt;&gt;"",NOT(ISNUMBER(F495))),"El P&amp;L bruto debe ser numérico o estar vacío",IF(AND(ISNUMBER(F495),OR(ABS(F495)&gt;1000000000,ROUND(F495,2)&lt;&gt;F495)),"Importes: hasta 2 decimales; valor absoluto de entrada ≤ 1.000.000.000.",""))))))))))))))))</x:f>
      </x:c>
      <x:c r="I495" s="29" t="str">
        <x:f>IF(ISNUMBER(D495),ROUND(D495,8),"")</x:f>
      </x:c>
      <x:c r="J495" s="29" t="n">
        <x:f>IF(ISNUMBER(F495),1,0)</x:f>
        <x:v>0</x:v>
      </x:c>
      <x:c r="K495" s="29" t="n">
        <x:f>IF(COUNTA(A495:F495)=0,0,1)</x:f>
        <x:v>0</x:v>
      </x:c>
    </x:row>
    <x:row r="496" ht="36" customHeight="1">
      <x:c r="A496" s="34"/>
      <x:c r="B496" s="34"/>
      <x:c r="C496" s="35"/>
      <x:c r="D496" s="36"/>
      <x:c r="E496" s="36"/>
      <x:c r="F496" s="37"/>
      <x:c r="G496" s="38" t="n">
        <x:f>IF(K496=0,0,IF(H496="",1,-1))</x:f>
        <x:v>0</x:v>
      </x:c>
      <x:c r="H496" s="33" t="str">
        <x:f>IF(K496=0,"",IF(A496="","Introduzca el ID de salida",IF(IF(IFERROR(OR(CODE(UPPER(LEFT(A496,1)))&lt;65,CODE(UPPER(LEFT(A496,1)))&gt;90),TRUE),TRUE,OR(NOT(ISTEXT(A496)),LEN(A496)&gt;64,LEN(A496)&lt;&gt;LEN(SUBSTITUTE(A496,"*","")),LEN(A496)&lt;&gt;LEN(SUBSTITUTE(A496,"?","")),LEN(A496)&lt;&gt;LEN(SUBSTITUTE(A496,"~","")),LEN(A496)&lt;&gt;LEN(SUBSTITUTE(A496,"=","")),LEN(A496)&lt;&gt;LEN(SUBSTITUTE(A496,"&lt;","")),LEN(A496)&lt;&gt;LEN(SUBSTITUTE(A496,"&gt;","")))),"ID: texto que empiece por A–Z, hasta 64 caracteres; sin *, ?, ~, =, &lt; ni &gt;. Ejemplo: T-001.",IF(COUNTIFS('Exits'!$A$9:$A$608,A496)&lt;&gt;1,"ID de salida duplicado",IF(B496="","Introduzca el ID de la operación principal",IF(IF(IFERROR(OR(CODE(UPPER(LEFT(B496,1)))&lt;65,CODE(UPPER(LEFT(B496,1)))&gt;90),TRUE),TRUE,OR(NOT(ISTEXT(B496)),LEN(B496)&gt;64,LEN(B496)&lt;&gt;LEN(SUBSTITUTE(B496,"*","")),LEN(B496)&lt;&gt;LEN(SUBSTITUTE(B496,"?","")),LEN(B496)&lt;&gt;LEN(SUBSTITUTE(B496,"~","")),LEN(B496)&lt;&gt;LEN(SUBSTITUTE(B496,"=","")),LEN(B496)&lt;&gt;LEN(SUBSTITUTE(B496,"&lt;","")),LEN(B496)&lt;&gt;LEN(SUBSTITUTE(B496,"&gt;","")))),"ID: texto que empiece por A–Z, hasta 64 caracteres; sin *, ?, ~, =, &lt; ni &gt;. Ejemplo: T-001.",IF(COUNTIFS('Trades'!$A$9:$A$208,B496)&lt;&gt;1,"El ID debe corresponder a una sola fila de Trades",IF(NOT(ISNUMBER(C496)),"Introduzca una fecha y hora de cierre válidas",IF(OR(C496&lt;1,C496&gt;2958465),"Introduzca una fecha y hora de cierre válidas",IF(NOT(ISNUMBER(D496)),"Indique una cantidad cerrada positiva",IF(OR(D496&lt;=0,D496&gt;1000000,ROUND(D496,8)&lt;&gt;D496),"Indique una cantidad cerrada positiva",IF(NOT(ISNUMBER(INDEX('Trades'!$D$9:$D$208,MATCH(B496,'Trades'!$A$9:$A$208,0)))),"Introduzca una fecha y hora de apertura válidas",IF(C496&lt;INDEX('Trades'!$D$9:$D$208,MATCH(B496,'Trades'!$A$9:$A$208,0)),"El cierre precede a la apertura",IF(AND(E496&lt;&gt;"",OR(NOT(ISNUMBER(E496)),E496&lt;=0)),"Indique un precio positivo o deje la celda vacía",IF(AND(F496&lt;&gt;"",NOT(ISNUMBER(F496))),"El P&amp;L bruto debe ser numérico o estar vacío",IF(AND(ISNUMBER(F496),OR(ABS(F496)&gt;1000000000,ROUND(F496,2)&lt;&gt;F496)),"Importes: hasta 2 decimales; valor absoluto de entrada ≤ 1.000.000.000.",""))))))))))))))))</x:f>
      </x:c>
      <x:c r="I496" s="29" t="str">
        <x:f>IF(ISNUMBER(D496),ROUND(D496,8),"")</x:f>
      </x:c>
      <x:c r="J496" s="29" t="n">
        <x:f>IF(ISNUMBER(F496),1,0)</x:f>
        <x:v>0</x:v>
      </x:c>
      <x:c r="K496" s="29" t="n">
        <x:f>IF(COUNTA(A496:F496)=0,0,1)</x:f>
        <x:v>0</x:v>
      </x:c>
    </x:row>
    <x:row r="497" ht="36" customHeight="1">
      <x:c r="A497" s="34"/>
      <x:c r="B497" s="34"/>
      <x:c r="C497" s="35"/>
      <x:c r="D497" s="36"/>
      <x:c r="E497" s="36"/>
      <x:c r="F497" s="37"/>
      <x:c r="G497" s="38" t="n">
        <x:f>IF(K497=0,0,IF(H497="",1,-1))</x:f>
        <x:v>0</x:v>
      </x:c>
      <x:c r="H497" s="33" t="str">
        <x:f>IF(K497=0,"",IF(A497="","Introduzca el ID de salida",IF(IF(IFERROR(OR(CODE(UPPER(LEFT(A497,1)))&lt;65,CODE(UPPER(LEFT(A497,1)))&gt;90),TRUE),TRUE,OR(NOT(ISTEXT(A497)),LEN(A497)&gt;64,LEN(A497)&lt;&gt;LEN(SUBSTITUTE(A497,"*","")),LEN(A497)&lt;&gt;LEN(SUBSTITUTE(A497,"?","")),LEN(A497)&lt;&gt;LEN(SUBSTITUTE(A497,"~","")),LEN(A497)&lt;&gt;LEN(SUBSTITUTE(A497,"=","")),LEN(A497)&lt;&gt;LEN(SUBSTITUTE(A497,"&lt;","")),LEN(A497)&lt;&gt;LEN(SUBSTITUTE(A497,"&gt;","")))),"ID: texto que empiece por A–Z, hasta 64 caracteres; sin *, ?, ~, =, &lt; ni &gt;. Ejemplo: T-001.",IF(COUNTIFS('Exits'!$A$9:$A$608,A497)&lt;&gt;1,"ID de salida duplicado",IF(B497="","Introduzca el ID de la operación principal",IF(IF(IFERROR(OR(CODE(UPPER(LEFT(B497,1)))&lt;65,CODE(UPPER(LEFT(B497,1)))&gt;90),TRUE),TRUE,OR(NOT(ISTEXT(B497)),LEN(B497)&gt;64,LEN(B497)&lt;&gt;LEN(SUBSTITUTE(B497,"*","")),LEN(B497)&lt;&gt;LEN(SUBSTITUTE(B497,"?","")),LEN(B497)&lt;&gt;LEN(SUBSTITUTE(B497,"~","")),LEN(B497)&lt;&gt;LEN(SUBSTITUTE(B497,"=","")),LEN(B497)&lt;&gt;LEN(SUBSTITUTE(B497,"&lt;","")),LEN(B497)&lt;&gt;LEN(SUBSTITUTE(B497,"&gt;","")))),"ID: texto que empiece por A–Z, hasta 64 caracteres; sin *, ?, ~, =, &lt; ni &gt;. Ejemplo: T-001.",IF(COUNTIFS('Trades'!$A$9:$A$208,B497)&lt;&gt;1,"El ID debe corresponder a una sola fila de Trades",IF(NOT(ISNUMBER(C497)),"Introduzca una fecha y hora de cierre válidas",IF(OR(C497&lt;1,C497&gt;2958465),"Introduzca una fecha y hora de cierre válidas",IF(NOT(ISNUMBER(D497)),"Indique una cantidad cerrada positiva",IF(OR(D497&lt;=0,D497&gt;1000000,ROUND(D497,8)&lt;&gt;D497),"Indique una cantidad cerrada positiva",IF(NOT(ISNUMBER(INDEX('Trades'!$D$9:$D$208,MATCH(B497,'Trades'!$A$9:$A$208,0)))),"Introduzca una fecha y hora de apertura válidas",IF(C497&lt;INDEX('Trades'!$D$9:$D$208,MATCH(B497,'Trades'!$A$9:$A$208,0)),"El cierre precede a la apertura",IF(AND(E497&lt;&gt;"",OR(NOT(ISNUMBER(E497)),E497&lt;=0)),"Indique un precio positivo o deje la celda vacía",IF(AND(F497&lt;&gt;"",NOT(ISNUMBER(F497))),"El P&amp;L bruto debe ser numérico o estar vacío",IF(AND(ISNUMBER(F497),OR(ABS(F497)&gt;1000000000,ROUND(F497,2)&lt;&gt;F497)),"Importes: hasta 2 decimales; valor absoluto de entrada ≤ 1.000.000.000.",""))))))))))))))))</x:f>
      </x:c>
      <x:c r="I497" s="29" t="str">
        <x:f>IF(ISNUMBER(D497),ROUND(D497,8),"")</x:f>
      </x:c>
      <x:c r="J497" s="29" t="n">
        <x:f>IF(ISNUMBER(F497),1,0)</x:f>
        <x:v>0</x:v>
      </x:c>
      <x:c r="K497" s="29" t="n">
        <x:f>IF(COUNTA(A497:F497)=0,0,1)</x:f>
        <x:v>0</x:v>
      </x:c>
    </x:row>
    <x:row r="498" ht="36" customHeight="1">
      <x:c r="A498" s="34"/>
      <x:c r="B498" s="34"/>
      <x:c r="C498" s="35"/>
      <x:c r="D498" s="36"/>
      <x:c r="E498" s="36"/>
      <x:c r="F498" s="37"/>
      <x:c r="G498" s="38" t="n">
        <x:f>IF(K498=0,0,IF(H498="",1,-1))</x:f>
        <x:v>0</x:v>
      </x:c>
      <x:c r="H498" s="33" t="str">
        <x:f>IF(K498=0,"",IF(A498="","Introduzca el ID de salida",IF(IF(IFERROR(OR(CODE(UPPER(LEFT(A498,1)))&lt;65,CODE(UPPER(LEFT(A498,1)))&gt;90),TRUE),TRUE,OR(NOT(ISTEXT(A498)),LEN(A498)&gt;64,LEN(A498)&lt;&gt;LEN(SUBSTITUTE(A498,"*","")),LEN(A498)&lt;&gt;LEN(SUBSTITUTE(A498,"?","")),LEN(A498)&lt;&gt;LEN(SUBSTITUTE(A498,"~","")),LEN(A498)&lt;&gt;LEN(SUBSTITUTE(A498,"=","")),LEN(A498)&lt;&gt;LEN(SUBSTITUTE(A498,"&lt;","")),LEN(A498)&lt;&gt;LEN(SUBSTITUTE(A498,"&gt;","")))),"ID: texto que empiece por A–Z, hasta 64 caracteres; sin *, ?, ~, =, &lt; ni &gt;. Ejemplo: T-001.",IF(COUNTIFS('Exits'!$A$9:$A$608,A498)&lt;&gt;1,"ID de salida duplicado",IF(B498="","Introduzca el ID de la operación principal",IF(IF(IFERROR(OR(CODE(UPPER(LEFT(B498,1)))&lt;65,CODE(UPPER(LEFT(B498,1)))&gt;90),TRUE),TRUE,OR(NOT(ISTEXT(B498)),LEN(B498)&gt;64,LEN(B498)&lt;&gt;LEN(SUBSTITUTE(B498,"*","")),LEN(B498)&lt;&gt;LEN(SUBSTITUTE(B498,"?","")),LEN(B498)&lt;&gt;LEN(SUBSTITUTE(B498,"~","")),LEN(B498)&lt;&gt;LEN(SUBSTITUTE(B498,"=","")),LEN(B498)&lt;&gt;LEN(SUBSTITUTE(B498,"&lt;","")),LEN(B498)&lt;&gt;LEN(SUBSTITUTE(B498,"&gt;","")))),"ID: texto que empiece por A–Z, hasta 64 caracteres; sin *, ?, ~, =, &lt; ni &gt;. Ejemplo: T-001.",IF(COUNTIFS('Trades'!$A$9:$A$208,B498)&lt;&gt;1,"El ID debe corresponder a una sola fila de Trades",IF(NOT(ISNUMBER(C498)),"Introduzca una fecha y hora de cierre válidas",IF(OR(C498&lt;1,C498&gt;2958465),"Introduzca una fecha y hora de cierre válidas",IF(NOT(ISNUMBER(D498)),"Indique una cantidad cerrada positiva",IF(OR(D498&lt;=0,D498&gt;1000000,ROUND(D498,8)&lt;&gt;D498),"Indique una cantidad cerrada positiva",IF(NOT(ISNUMBER(INDEX('Trades'!$D$9:$D$208,MATCH(B498,'Trades'!$A$9:$A$208,0)))),"Introduzca una fecha y hora de apertura válidas",IF(C498&lt;INDEX('Trades'!$D$9:$D$208,MATCH(B498,'Trades'!$A$9:$A$208,0)),"El cierre precede a la apertura",IF(AND(E498&lt;&gt;"",OR(NOT(ISNUMBER(E498)),E498&lt;=0)),"Indique un precio positivo o deje la celda vacía",IF(AND(F498&lt;&gt;"",NOT(ISNUMBER(F498))),"El P&amp;L bruto debe ser numérico o estar vacío",IF(AND(ISNUMBER(F498),OR(ABS(F498)&gt;1000000000,ROUND(F498,2)&lt;&gt;F498)),"Importes: hasta 2 decimales; valor absoluto de entrada ≤ 1.000.000.000.",""))))))))))))))))</x:f>
      </x:c>
      <x:c r="I498" s="29" t="str">
        <x:f>IF(ISNUMBER(D498),ROUND(D498,8),"")</x:f>
      </x:c>
      <x:c r="J498" s="29" t="n">
        <x:f>IF(ISNUMBER(F498),1,0)</x:f>
        <x:v>0</x:v>
      </x:c>
      <x:c r="K498" s="29" t="n">
        <x:f>IF(COUNTA(A498:F498)=0,0,1)</x:f>
        <x:v>0</x:v>
      </x:c>
    </x:row>
    <x:row r="499" ht="36" customHeight="1">
      <x:c r="A499" s="34"/>
      <x:c r="B499" s="34"/>
      <x:c r="C499" s="35"/>
      <x:c r="D499" s="36"/>
      <x:c r="E499" s="36"/>
      <x:c r="F499" s="37"/>
      <x:c r="G499" s="38" t="n">
        <x:f>IF(K499=0,0,IF(H499="",1,-1))</x:f>
        <x:v>0</x:v>
      </x:c>
      <x:c r="H499" s="33" t="str">
        <x:f>IF(K499=0,"",IF(A499="","Introduzca el ID de salida",IF(IF(IFERROR(OR(CODE(UPPER(LEFT(A499,1)))&lt;65,CODE(UPPER(LEFT(A499,1)))&gt;90),TRUE),TRUE,OR(NOT(ISTEXT(A499)),LEN(A499)&gt;64,LEN(A499)&lt;&gt;LEN(SUBSTITUTE(A499,"*","")),LEN(A499)&lt;&gt;LEN(SUBSTITUTE(A499,"?","")),LEN(A499)&lt;&gt;LEN(SUBSTITUTE(A499,"~","")),LEN(A499)&lt;&gt;LEN(SUBSTITUTE(A499,"=","")),LEN(A499)&lt;&gt;LEN(SUBSTITUTE(A499,"&lt;","")),LEN(A499)&lt;&gt;LEN(SUBSTITUTE(A499,"&gt;","")))),"ID: texto que empiece por A–Z, hasta 64 caracteres; sin *, ?, ~, =, &lt; ni &gt;. Ejemplo: T-001.",IF(COUNTIFS('Exits'!$A$9:$A$608,A499)&lt;&gt;1,"ID de salida duplicado",IF(B499="","Introduzca el ID de la operación principal",IF(IF(IFERROR(OR(CODE(UPPER(LEFT(B499,1)))&lt;65,CODE(UPPER(LEFT(B499,1)))&gt;90),TRUE),TRUE,OR(NOT(ISTEXT(B499)),LEN(B499)&gt;64,LEN(B499)&lt;&gt;LEN(SUBSTITUTE(B499,"*","")),LEN(B499)&lt;&gt;LEN(SUBSTITUTE(B499,"?","")),LEN(B499)&lt;&gt;LEN(SUBSTITUTE(B499,"~","")),LEN(B499)&lt;&gt;LEN(SUBSTITUTE(B499,"=","")),LEN(B499)&lt;&gt;LEN(SUBSTITUTE(B499,"&lt;","")),LEN(B499)&lt;&gt;LEN(SUBSTITUTE(B499,"&gt;","")))),"ID: texto que empiece por A–Z, hasta 64 caracteres; sin *, ?, ~, =, &lt; ni &gt;. Ejemplo: T-001.",IF(COUNTIFS('Trades'!$A$9:$A$208,B499)&lt;&gt;1,"El ID debe corresponder a una sola fila de Trades",IF(NOT(ISNUMBER(C499)),"Introduzca una fecha y hora de cierre válidas",IF(OR(C499&lt;1,C499&gt;2958465),"Introduzca una fecha y hora de cierre válidas",IF(NOT(ISNUMBER(D499)),"Indique una cantidad cerrada positiva",IF(OR(D499&lt;=0,D499&gt;1000000,ROUND(D499,8)&lt;&gt;D499),"Indique una cantidad cerrada positiva",IF(NOT(ISNUMBER(INDEX('Trades'!$D$9:$D$208,MATCH(B499,'Trades'!$A$9:$A$208,0)))),"Introduzca una fecha y hora de apertura válidas",IF(C499&lt;INDEX('Trades'!$D$9:$D$208,MATCH(B499,'Trades'!$A$9:$A$208,0)),"El cierre precede a la apertura",IF(AND(E499&lt;&gt;"",OR(NOT(ISNUMBER(E499)),E499&lt;=0)),"Indique un precio positivo o deje la celda vacía",IF(AND(F499&lt;&gt;"",NOT(ISNUMBER(F499))),"El P&amp;L bruto debe ser numérico o estar vacío",IF(AND(ISNUMBER(F499),OR(ABS(F499)&gt;1000000000,ROUND(F499,2)&lt;&gt;F499)),"Importes: hasta 2 decimales; valor absoluto de entrada ≤ 1.000.000.000.",""))))))))))))))))</x:f>
      </x:c>
      <x:c r="I499" s="29" t="str">
        <x:f>IF(ISNUMBER(D499),ROUND(D499,8),"")</x:f>
      </x:c>
      <x:c r="J499" s="29" t="n">
        <x:f>IF(ISNUMBER(F499),1,0)</x:f>
        <x:v>0</x:v>
      </x:c>
      <x:c r="K499" s="29" t="n">
        <x:f>IF(COUNTA(A499:F499)=0,0,1)</x:f>
        <x:v>0</x:v>
      </x:c>
    </x:row>
    <x:row r="500" ht="36" customHeight="1">
      <x:c r="A500" s="34"/>
      <x:c r="B500" s="34"/>
      <x:c r="C500" s="35"/>
      <x:c r="D500" s="36"/>
      <x:c r="E500" s="36"/>
      <x:c r="F500" s="37"/>
      <x:c r="G500" s="38" t="n">
        <x:f>IF(K500=0,0,IF(H500="",1,-1))</x:f>
        <x:v>0</x:v>
      </x:c>
      <x:c r="H500" s="33" t="str">
        <x:f>IF(K500=0,"",IF(A500="","Introduzca el ID de salida",IF(IF(IFERROR(OR(CODE(UPPER(LEFT(A500,1)))&lt;65,CODE(UPPER(LEFT(A500,1)))&gt;90),TRUE),TRUE,OR(NOT(ISTEXT(A500)),LEN(A500)&gt;64,LEN(A500)&lt;&gt;LEN(SUBSTITUTE(A500,"*","")),LEN(A500)&lt;&gt;LEN(SUBSTITUTE(A500,"?","")),LEN(A500)&lt;&gt;LEN(SUBSTITUTE(A500,"~","")),LEN(A500)&lt;&gt;LEN(SUBSTITUTE(A500,"=","")),LEN(A500)&lt;&gt;LEN(SUBSTITUTE(A500,"&lt;","")),LEN(A500)&lt;&gt;LEN(SUBSTITUTE(A500,"&gt;","")))),"ID: texto que empiece por A–Z, hasta 64 caracteres; sin *, ?, ~, =, &lt; ni &gt;. Ejemplo: T-001.",IF(COUNTIFS('Exits'!$A$9:$A$608,A500)&lt;&gt;1,"ID de salida duplicado",IF(B500="","Introduzca el ID de la operación principal",IF(IF(IFERROR(OR(CODE(UPPER(LEFT(B500,1)))&lt;65,CODE(UPPER(LEFT(B500,1)))&gt;90),TRUE),TRUE,OR(NOT(ISTEXT(B500)),LEN(B500)&gt;64,LEN(B500)&lt;&gt;LEN(SUBSTITUTE(B500,"*","")),LEN(B500)&lt;&gt;LEN(SUBSTITUTE(B500,"?","")),LEN(B500)&lt;&gt;LEN(SUBSTITUTE(B500,"~","")),LEN(B500)&lt;&gt;LEN(SUBSTITUTE(B500,"=","")),LEN(B500)&lt;&gt;LEN(SUBSTITUTE(B500,"&lt;","")),LEN(B500)&lt;&gt;LEN(SUBSTITUTE(B500,"&gt;","")))),"ID: texto que empiece por A–Z, hasta 64 caracteres; sin *, ?, ~, =, &lt; ni &gt;. Ejemplo: T-001.",IF(COUNTIFS('Trades'!$A$9:$A$208,B500)&lt;&gt;1,"El ID debe corresponder a una sola fila de Trades",IF(NOT(ISNUMBER(C500)),"Introduzca una fecha y hora de cierre válidas",IF(OR(C500&lt;1,C500&gt;2958465),"Introduzca una fecha y hora de cierre válidas",IF(NOT(ISNUMBER(D500)),"Indique una cantidad cerrada positiva",IF(OR(D500&lt;=0,D500&gt;1000000,ROUND(D500,8)&lt;&gt;D500),"Indique una cantidad cerrada positiva",IF(NOT(ISNUMBER(INDEX('Trades'!$D$9:$D$208,MATCH(B500,'Trades'!$A$9:$A$208,0)))),"Introduzca una fecha y hora de apertura válidas",IF(C500&lt;INDEX('Trades'!$D$9:$D$208,MATCH(B500,'Trades'!$A$9:$A$208,0)),"El cierre precede a la apertura",IF(AND(E500&lt;&gt;"",OR(NOT(ISNUMBER(E500)),E500&lt;=0)),"Indique un precio positivo o deje la celda vacía",IF(AND(F500&lt;&gt;"",NOT(ISNUMBER(F500))),"El P&amp;L bruto debe ser numérico o estar vacío",IF(AND(ISNUMBER(F500),OR(ABS(F500)&gt;1000000000,ROUND(F500,2)&lt;&gt;F500)),"Importes: hasta 2 decimales; valor absoluto de entrada ≤ 1.000.000.000.",""))))))))))))))))</x:f>
      </x:c>
      <x:c r="I500" s="29" t="str">
        <x:f>IF(ISNUMBER(D500),ROUND(D500,8),"")</x:f>
      </x:c>
      <x:c r="J500" s="29" t="n">
        <x:f>IF(ISNUMBER(F500),1,0)</x:f>
        <x:v>0</x:v>
      </x:c>
      <x:c r="K500" s="29" t="n">
        <x:f>IF(COUNTA(A500:F500)=0,0,1)</x:f>
        <x:v>0</x:v>
      </x:c>
    </x:row>
    <x:row r="501" ht="36" customHeight="1">
      <x:c r="A501" s="34"/>
      <x:c r="B501" s="34"/>
      <x:c r="C501" s="35"/>
      <x:c r="D501" s="36"/>
      <x:c r="E501" s="36"/>
      <x:c r="F501" s="37"/>
      <x:c r="G501" s="38" t="n">
        <x:f>IF(K501=0,0,IF(H501="",1,-1))</x:f>
        <x:v>0</x:v>
      </x:c>
      <x:c r="H501" s="33" t="str">
        <x:f>IF(K501=0,"",IF(A501="","Introduzca el ID de salida",IF(IF(IFERROR(OR(CODE(UPPER(LEFT(A501,1)))&lt;65,CODE(UPPER(LEFT(A501,1)))&gt;90),TRUE),TRUE,OR(NOT(ISTEXT(A501)),LEN(A501)&gt;64,LEN(A501)&lt;&gt;LEN(SUBSTITUTE(A501,"*","")),LEN(A501)&lt;&gt;LEN(SUBSTITUTE(A501,"?","")),LEN(A501)&lt;&gt;LEN(SUBSTITUTE(A501,"~","")),LEN(A501)&lt;&gt;LEN(SUBSTITUTE(A501,"=","")),LEN(A501)&lt;&gt;LEN(SUBSTITUTE(A501,"&lt;","")),LEN(A501)&lt;&gt;LEN(SUBSTITUTE(A501,"&gt;","")))),"ID: texto que empiece por A–Z, hasta 64 caracteres; sin *, ?, ~, =, &lt; ni &gt;. Ejemplo: T-001.",IF(COUNTIFS('Exits'!$A$9:$A$608,A501)&lt;&gt;1,"ID de salida duplicado",IF(B501="","Introduzca el ID de la operación principal",IF(IF(IFERROR(OR(CODE(UPPER(LEFT(B501,1)))&lt;65,CODE(UPPER(LEFT(B501,1)))&gt;90),TRUE),TRUE,OR(NOT(ISTEXT(B501)),LEN(B501)&gt;64,LEN(B501)&lt;&gt;LEN(SUBSTITUTE(B501,"*","")),LEN(B501)&lt;&gt;LEN(SUBSTITUTE(B501,"?","")),LEN(B501)&lt;&gt;LEN(SUBSTITUTE(B501,"~","")),LEN(B501)&lt;&gt;LEN(SUBSTITUTE(B501,"=","")),LEN(B501)&lt;&gt;LEN(SUBSTITUTE(B501,"&lt;","")),LEN(B501)&lt;&gt;LEN(SUBSTITUTE(B501,"&gt;","")))),"ID: texto que empiece por A–Z, hasta 64 caracteres; sin *, ?, ~, =, &lt; ni &gt;. Ejemplo: T-001.",IF(COUNTIFS('Trades'!$A$9:$A$208,B501)&lt;&gt;1,"El ID debe corresponder a una sola fila de Trades",IF(NOT(ISNUMBER(C501)),"Introduzca una fecha y hora de cierre válidas",IF(OR(C501&lt;1,C501&gt;2958465),"Introduzca una fecha y hora de cierre válidas",IF(NOT(ISNUMBER(D501)),"Indique una cantidad cerrada positiva",IF(OR(D501&lt;=0,D501&gt;1000000,ROUND(D501,8)&lt;&gt;D501),"Indique una cantidad cerrada positiva",IF(NOT(ISNUMBER(INDEX('Trades'!$D$9:$D$208,MATCH(B501,'Trades'!$A$9:$A$208,0)))),"Introduzca una fecha y hora de apertura válidas",IF(C501&lt;INDEX('Trades'!$D$9:$D$208,MATCH(B501,'Trades'!$A$9:$A$208,0)),"El cierre precede a la apertura",IF(AND(E501&lt;&gt;"",OR(NOT(ISNUMBER(E501)),E501&lt;=0)),"Indique un precio positivo o deje la celda vacía",IF(AND(F501&lt;&gt;"",NOT(ISNUMBER(F501))),"El P&amp;L bruto debe ser numérico o estar vacío",IF(AND(ISNUMBER(F501),OR(ABS(F501)&gt;1000000000,ROUND(F501,2)&lt;&gt;F501)),"Importes: hasta 2 decimales; valor absoluto de entrada ≤ 1.000.000.000.",""))))))))))))))))</x:f>
      </x:c>
      <x:c r="I501" s="29" t="str">
        <x:f>IF(ISNUMBER(D501),ROUND(D501,8),"")</x:f>
      </x:c>
      <x:c r="J501" s="29" t="n">
        <x:f>IF(ISNUMBER(F501),1,0)</x:f>
        <x:v>0</x:v>
      </x:c>
      <x:c r="K501" s="29" t="n">
        <x:f>IF(COUNTA(A501:F501)=0,0,1)</x:f>
        <x:v>0</x:v>
      </x:c>
    </x:row>
    <x:row r="502" ht="36" customHeight="1">
      <x:c r="A502" s="34"/>
      <x:c r="B502" s="34"/>
      <x:c r="C502" s="35"/>
      <x:c r="D502" s="36"/>
      <x:c r="E502" s="36"/>
      <x:c r="F502" s="37"/>
      <x:c r="G502" s="38" t="n">
        <x:f>IF(K502=0,0,IF(H502="",1,-1))</x:f>
        <x:v>0</x:v>
      </x:c>
      <x:c r="H502" s="33" t="str">
        <x:f>IF(K502=0,"",IF(A502="","Introduzca el ID de salida",IF(IF(IFERROR(OR(CODE(UPPER(LEFT(A502,1)))&lt;65,CODE(UPPER(LEFT(A502,1)))&gt;90),TRUE),TRUE,OR(NOT(ISTEXT(A502)),LEN(A502)&gt;64,LEN(A502)&lt;&gt;LEN(SUBSTITUTE(A502,"*","")),LEN(A502)&lt;&gt;LEN(SUBSTITUTE(A502,"?","")),LEN(A502)&lt;&gt;LEN(SUBSTITUTE(A502,"~","")),LEN(A502)&lt;&gt;LEN(SUBSTITUTE(A502,"=","")),LEN(A502)&lt;&gt;LEN(SUBSTITUTE(A502,"&lt;","")),LEN(A502)&lt;&gt;LEN(SUBSTITUTE(A502,"&gt;","")))),"ID: texto que empiece por A–Z, hasta 64 caracteres; sin *, ?, ~, =, &lt; ni &gt;. Ejemplo: T-001.",IF(COUNTIFS('Exits'!$A$9:$A$608,A502)&lt;&gt;1,"ID de salida duplicado",IF(B502="","Introduzca el ID de la operación principal",IF(IF(IFERROR(OR(CODE(UPPER(LEFT(B502,1)))&lt;65,CODE(UPPER(LEFT(B502,1)))&gt;90),TRUE),TRUE,OR(NOT(ISTEXT(B502)),LEN(B502)&gt;64,LEN(B502)&lt;&gt;LEN(SUBSTITUTE(B502,"*","")),LEN(B502)&lt;&gt;LEN(SUBSTITUTE(B502,"?","")),LEN(B502)&lt;&gt;LEN(SUBSTITUTE(B502,"~","")),LEN(B502)&lt;&gt;LEN(SUBSTITUTE(B502,"=","")),LEN(B502)&lt;&gt;LEN(SUBSTITUTE(B502,"&lt;","")),LEN(B502)&lt;&gt;LEN(SUBSTITUTE(B502,"&gt;","")))),"ID: texto que empiece por A–Z, hasta 64 caracteres; sin *, ?, ~, =, &lt; ni &gt;. Ejemplo: T-001.",IF(COUNTIFS('Trades'!$A$9:$A$208,B502)&lt;&gt;1,"El ID debe corresponder a una sola fila de Trades",IF(NOT(ISNUMBER(C502)),"Introduzca una fecha y hora de cierre válidas",IF(OR(C502&lt;1,C502&gt;2958465),"Introduzca una fecha y hora de cierre válidas",IF(NOT(ISNUMBER(D502)),"Indique una cantidad cerrada positiva",IF(OR(D502&lt;=0,D502&gt;1000000,ROUND(D502,8)&lt;&gt;D502),"Indique una cantidad cerrada positiva",IF(NOT(ISNUMBER(INDEX('Trades'!$D$9:$D$208,MATCH(B502,'Trades'!$A$9:$A$208,0)))),"Introduzca una fecha y hora de apertura válidas",IF(C502&lt;INDEX('Trades'!$D$9:$D$208,MATCH(B502,'Trades'!$A$9:$A$208,0)),"El cierre precede a la apertura",IF(AND(E502&lt;&gt;"",OR(NOT(ISNUMBER(E502)),E502&lt;=0)),"Indique un precio positivo o deje la celda vacía",IF(AND(F502&lt;&gt;"",NOT(ISNUMBER(F502))),"El P&amp;L bruto debe ser numérico o estar vacío",IF(AND(ISNUMBER(F502),OR(ABS(F502)&gt;1000000000,ROUND(F502,2)&lt;&gt;F502)),"Importes: hasta 2 decimales; valor absoluto de entrada ≤ 1.000.000.000.",""))))))))))))))))</x:f>
      </x:c>
      <x:c r="I502" s="29" t="str">
        <x:f>IF(ISNUMBER(D502),ROUND(D502,8),"")</x:f>
      </x:c>
      <x:c r="J502" s="29" t="n">
        <x:f>IF(ISNUMBER(F502),1,0)</x:f>
        <x:v>0</x:v>
      </x:c>
      <x:c r="K502" s="29" t="n">
        <x:f>IF(COUNTA(A502:F502)=0,0,1)</x:f>
        <x:v>0</x:v>
      </x:c>
    </x:row>
    <x:row r="503" ht="36" customHeight="1">
      <x:c r="A503" s="34"/>
      <x:c r="B503" s="34"/>
      <x:c r="C503" s="35"/>
      <x:c r="D503" s="36"/>
      <x:c r="E503" s="36"/>
      <x:c r="F503" s="37"/>
      <x:c r="G503" s="38" t="n">
        <x:f>IF(K503=0,0,IF(H503="",1,-1))</x:f>
        <x:v>0</x:v>
      </x:c>
      <x:c r="H503" s="33" t="str">
        <x:f>IF(K503=0,"",IF(A503="","Introduzca el ID de salida",IF(IF(IFERROR(OR(CODE(UPPER(LEFT(A503,1)))&lt;65,CODE(UPPER(LEFT(A503,1)))&gt;90),TRUE),TRUE,OR(NOT(ISTEXT(A503)),LEN(A503)&gt;64,LEN(A503)&lt;&gt;LEN(SUBSTITUTE(A503,"*","")),LEN(A503)&lt;&gt;LEN(SUBSTITUTE(A503,"?","")),LEN(A503)&lt;&gt;LEN(SUBSTITUTE(A503,"~","")),LEN(A503)&lt;&gt;LEN(SUBSTITUTE(A503,"=","")),LEN(A503)&lt;&gt;LEN(SUBSTITUTE(A503,"&lt;","")),LEN(A503)&lt;&gt;LEN(SUBSTITUTE(A503,"&gt;","")))),"ID: texto que empiece por A–Z, hasta 64 caracteres; sin *, ?, ~, =, &lt; ni &gt;. Ejemplo: T-001.",IF(COUNTIFS('Exits'!$A$9:$A$608,A503)&lt;&gt;1,"ID de salida duplicado",IF(B503="","Introduzca el ID de la operación principal",IF(IF(IFERROR(OR(CODE(UPPER(LEFT(B503,1)))&lt;65,CODE(UPPER(LEFT(B503,1)))&gt;90),TRUE),TRUE,OR(NOT(ISTEXT(B503)),LEN(B503)&gt;64,LEN(B503)&lt;&gt;LEN(SUBSTITUTE(B503,"*","")),LEN(B503)&lt;&gt;LEN(SUBSTITUTE(B503,"?","")),LEN(B503)&lt;&gt;LEN(SUBSTITUTE(B503,"~","")),LEN(B503)&lt;&gt;LEN(SUBSTITUTE(B503,"=","")),LEN(B503)&lt;&gt;LEN(SUBSTITUTE(B503,"&lt;","")),LEN(B503)&lt;&gt;LEN(SUBSTITUTE(B503,"&gt;","")))),"ID: texto que empiece por A–Z, hasta 64 caracteres; sin *, ?, ~, =, &lt; ni &gt;. Ejemplo: T-001.",IF(COUNTIFS('Trades'!$A$9:$A$208,B503)&lt;&gt;1,"El ID debe corresponder a una sola fila de Trades",IF(NOT(ISNUMBER(C503)),"Introduzca una fecha y hora de cierre válidas",IF(OR(C503&lt;1,C503&gt;2958465),"Introduzca una fecha y hora de cierre válidas",IF(NOT(ISNUMBER(D503)),"Indique una cantidad cerrada positiva",IF(OR(D503&lt;=0,D503&gt;1000000,ROUND(D503,8)&lt;&gt;D503),"Indique una cantidad cerrada positiva",IF(NOT(ISNUMBER(INDEX('Trades'!$D$9:$D$208,MATCH(B503,'Trades'!$A$9:$A$208,0)))),"Introduzca una fecha y hora de apertura válidas",IF(C503&lt;INDEX('Trades'!$D$9:$D$208,MATCH(B503,'Trades'!$A$9:$A$208,0)),"El cierre precede a la apertura",IF(AND(E503&lt;&gt;"",OR(NOT(ISNUMBER(E503)),E503&lt;=0)),"Indique un precio positivo o deje la celda vacía",IF(AND(F503&lt;&gt;"",NOT(ISNUMBER(F503))),"El P&amp;L bruto debe ser numérico o estar vacío",IF(AND(ISNUMBER(F503),OR(ABS(F503)&gt;1000000000,ROUND(F503,2)&lt;&gt;F503)),"Importes: hasta 2 decimales; valor absoluto de entrada ≤ 1.000.000.000.",""))))))))))))))))</x:f>
      </x:c>
      <x:c r="I503" s="29" t="str">
        <x:f>IF(ISNUMBER(D503),ROUND(D503,8),"")</x:f>
      </x:c>
      <x:c r="J503" s="29" t="n">
        <x:f>IF(ISNUMBER(F503),1,0)</x:f>
        <x:v>0</x:v>
      </x:c>
      <x:c r="K503" s="29" t="n">
        <x:f>IF(COUNTA(A503:F503)=0,0,1)</x:f>
        <x:v>0</x:v>
      </x:c>
    </x:row>
    <x:row r="504" ht="36" customHeight="1">
      <x:c r="A504" s="34"/>
      <x:c r="B504" s="34"/>
      <x:c r="C504" s="35"/>
      <x:c r="D504" s="36"/>
      <x:c r="E504" s="36"/>
      <x:c r="F504" s="37"/>
      <x:c r="G504" s="38" t="n">
        <x:f>IF(K504=0,0,IF(H504="",1,-1))</x:f>
        <x:v>0</x:v>
      </x:c>
      <x:c r="H504" s="33" t="str">
        <x:f>IF(K504=0,"",IF(A504="","Introduzca el ID de salida",IF(IF(IFERROR(OR(CODE(UPPER(LEFT(A504,1)))&lt;65,CODE(UPPER(LEFT(A504,1)))&gt;90),TRUE),TRUE,OR(NOT(ISTEXT(A504)),LEN(A504)&gt;64,LEN(A504)&lt;&gt;LEN(SUBSTITUTE(A504,"*","")),LEN(A504)&lt;&gt;LEN(SUBSTITUTE(A504,"?","")),LEN(A504)&lt;&gt;LEN(SUBSTITUTE(A504,"~","")),LEN(A504)&lt;&gt;LEN(SUBSTITUTE(A504,"=","")),LEN(A504)&lt;&gt;LEN(SUBSTITUTE(A504,"&lt;","")),LEN(A504)&lt;&gt;LEN(SUBSTITUTE(A504,"&gt;","")))),"ID: texto que empiece por A–Z, hasta 64 caracteres; sin *, ?, ~, =, &lt; ni &gt;. Ejemplo: T-001.",IF(COUNTIFS('Exits'!$A$9:$A$608,A504)&lt;&gt;1,"ID de salida duplicado",IF(B504="","Introduzca el ID de la operación principal",IF(IF(IFERROR(OR(CODE(UPPER(LEFT(B504,1)))&lt;65,CODE(UPPER(LEFT(B504,1)))&gt;90),TRUE),TRUE,OR(NOT(ISTEXT(B504)),LEN(B504)&gt;64,LEN(B504)&lt;&gt;LEN(SUBSTITUTE(B504,"*","")),LEN(B504)&lt;&gt;LEN(SUBSTITUTE(B504,"?","")),LEN(B504)&lt;&gt;LEN(SUBSTITUTE(B504,"~","")),LEN(B504)&lt;&gt;LEN(SUBSTITUTE(B504,"=","")),LEN(B504)&lt;&gt;LEN(SUBSTITUTE(B504,"&lt;","")),LEN(B504)&lt;&gt;LEN(SUBSTITUTE(B504,"&gt;","")))),"ID: texto que empiece por A–Z, hasta 64 caracteres; sin *, ?, ~, =, &lt; ni &gt;. Ejemplo: T-001.",IF(COUNTIFS('Trades'!$A$9:$A$208,B504)&lt;&gt;1,"El ID debe corresponder a una sola fila de Trades",IF(NOT(ISNUMBER(C504)),"Introduzca una fecha y hora de cierre válidas",IF(OR(C504&lt;1,C504&gt;2958465),"Introduzca una fecha y hora de cierre válidas",IF(NOT(ISNUMBER(D504)),"Indique una cantidad cerrada positiva",IF(OR(D504&lt;=0,D504&gt;1000000,ROUND(D504,8)&lt;&gt;D504),"Indique una cantidad cerrada positiva",IF(NOT(ISNUMBER(INDEX('Trades'!$D$9:$D$208,MATCH(B504,'Trades'!$A$9:$A$208,0)))),"Introduzca una fecha y hora de apertura válidas",IF(C504&lt;INDEX('Trades'!$D$9:$D$208,MATCH(B504,'Trades'!$A$9:$A$208,0)),"El cierre precede a la apertura",IF(AND(E504&lt;&gt;"",OR(NOT(ISNUMBER(E504)),E504&lt;=0)),"Indique un precio positivo o deje la celda vacía",IF(AND(F504&lt;&gt;"",NOT(ISNUMBER(F504))),"El P&amp;L bruto debe ser numérico o estar vacío",IF(AND(ISNUMBER(F504),OR(ABS(F504)&gt;1000000000,ROUND(F504,2)&lt;&gt;F504)),"Importes: hasta 2 decimales; valor absoluto de entrada ≤ 1.000.000.000.",""))))))))))))))))</x:f>
      </x:c>
      <x:c r="I504" s="29" t="str">
        <x:f>IF(ISNUMBER(D504),ROUND(D504,8),"")</x:f>
      </x:c>
      <x:c r="J504" s="29" t="n">
        <x:f>IF(ISNUMBER(F504),1,0)</x:f>
        <x:v>0</x:v>
      </x:c>
      <x:c r="K504" s="29" t="n">
        <x:f>IF(COUNTA(A504:F504)=0,0,1)</x:f>
        <x:v>0</x:v>
      </x:c>
    </x:row>
    <x:row r="505" ht="36" customHeight="1">
      <x:c r="A505" s="34"/>
      <x:c r="B505" s="34"/>
      <x:c r="C505" s="35"/>
      <x:c r="D505" s="36"/>
      <x:c r="E505" s="36"/>
      <x:c r="F505" s="37"/>
      <x:c r="G505" s="38" t="n">
        <x:f>IF(K505=0,0,IF(H505="",1,-1))</x:f>
        <x:v>0</x:v>
      </x:c>
      <x:c r="H505" s="33" t="str">
        <x:f>IF(K505=0,"",IF(A505="","Introduzca el ID de salida",IF(IF(IFERROR(OR(CODE(UPPER(LEFT(A505,1)))&lt;65,CODE(UPPER(LEFT(A505,1)))&gt;90),TRUE),TRUE,OR(NOT(ISTEXT(A505)),LEN(A505)&gt;64,LEN(A505)&lt;&gt;LEN(SUBSTITUTE(A505,"*","")),LEN(A505)&lt;&gt;LEN(SUBSTITUTE(A505,"?","")),LEN(A505)&lt;&gt;LEN(SUBSTITUTE(A505,"~","")),LEN(A505)&lt;&gt;LEN(SUBSTITUTE(A505,"=","")),LEN(A505)&lt;&gt;LEN(SUBSTITUTE(A505,"&lt;","")),LEN(A505)&lt;&gt;LEN(SUBSTITUTE(A505,"&gt;","")))),"ID: texto que empiece por A–Z, hasta 64 caracteres; sin *, ?, ~, =, &lt; ni &gt;. Ejemplo: T-001.",IF(COUNTIFS('Exits'!$A$9:$A$608,A505)&lt;&gt;1,"ID de salida duplicado",IF(B505="","Introduzca el ID de la operación principal",IF(IF(IFERROR(OR(CODE(UPPER(LEFT(B505,1)))&lt;65,CODE(UPPER(LEFT(B505,1)))&gt;90),TRUE),TRUE,OR(NOT(ISTEXT(B505)),LEN(B505)&gt;64,LEN(B505)&lt;&gt;LEN(SUBSTITUTE(B505,"*","")),LEN(B505)&lt;&gt;LEN(SUBSTITUTE(B505,"?","")),LEN(B505)&lt;&gt;LEN(SUBSTITUTE(B505,"~","")),LEN(B505)&lt;&gt;LEN(SUBSTITUTE(B505,"=","")),LEN(B505)&lt;&gt;LEN(SUBSTITUTE(B505,"&lt;","")),LEN(B505)&lt;&gt;LEN(SUBSTITUTE(B505,"&gt;","")))),"ID: texto que empiece por A–Z, hasta 64 caracteres; sin *, ?, ~, =, &lt; ni &gt;. Ejemplo: T-001.",IF(COUNTIFS('Trades'!$A$9:$A$208,B505)&lt;&gt;1,"El ID debe corresponder a una sola fila de Trades",IF(NOT(ISNUMBER(C505)),"Introduzca una fecha y hora de cierre válidas",IF(OR(C505&lt;1,C505&gt;2958465),"Introduzca una fecha y hora de cierre válidas",IF(NOT(ISNUMBER(D505)),"Indique una cantidad cerrada positiva",IF(OR(D505&lt;=0,D505&gt;1000000,ROUND(D505,8)&lt;&gt;D505),"Indique una cantidad cerrada positiva",IF(NOT(ISNUMBER(INDEX('Trades'!$D$9:$D$208,MATCH(B505,'Trades'!$A$9:$A$208,0)))),"Introduzca una fecha y hora de apertura válidas",IF(C505&lt;INDEX('Trades'!$D$9:$D$208,MATCH(B505,'Trades'!$A$9:$A$208,0)),"El cierre precede a la apertura",IF(AND(E505&lt;&gt;"",OR(NOT(ISNUMBER(E505)),E505&lt;=0)),"Indique un precio positivo o deje la celda vacía",IF(AND(F505&lt;&gt;"",NOT(ISNUMBER(F505))),"El P&amp;L bruto debe ser numérico o estar vacío",IF(AND(ISNUMBER(F505),OR(ABS(F505)&gt;1000000000,ROUND(F505,2)&lt;&gt;F505)),"Importes: hasta 2 decimales; valor absoluto de entrada ≤ 1.000.000.000.",""))))))))))))))))</x:f>
      </x:c>
      <x:c r="I505" s="29" t="str">
        <x:f>IF(ISNUMBER(D505),ROUND(D505,8),"")</x:f>
      </x:c>
      <x:c r="J505" s="29" t="n">
        <x:f>IF(ISNUMBER(F505),1,0)</x:f>
        <x:v>0</x:v>
      </x:c>
      <x:c r="K505" s="29" t="n">
        <x:f>IF(COUNTA(A505:F505)=0,0,1)</x:f>
        <x:v>0</x:v>
      </x:c>
    </x:row>
    <x:row r="506" ht="36" customHeight="1">
      <x:c r="A506" s="34"/>
      <x:c r="B506" s="34"/>
      <x:c r="C506" s="35"/>
      <x:c r="D506" s="36"/>
      <x:c r="E506" s="36"/>
      <x:c r="F506" s="37"/>
      <x:c r="G506" s="38" t="n">
        <x:f>IF(K506=0,0,IF(H506="",1,-1))</x:f>
        <x:v>0</x:v>
      </x:c>
      <x:c r="H506" s="33" t="str">
        <x:f>IF(K506=0,"",IF(A506="","Introduzca el ID de salida",IF(IF(IFERROR(OR(CODE(UPPER(LEFT(A506,1)))&lt;65,CODE(UPPER(LEFT(A506,1)))&gt;90),TRUE),TRUE,OR(NOT(ISTEXT(A506)),LEN(A506)&gt;64,LEN(A506)&lt;&gt;LEN(SUBSTITUTE(A506,"*","")),LEN(A506)&lt;&gt;LEN(SUBSTITUTE(A506,"?","")),LEN(A506)&lt;&gt;LEN(SUBSTITUTE(A506,"~","")),LEN(A506)&lt;&gt;LEN(SUBSTITUTE(A506,"=","")),LEN(A506)&lt;&gt;LEN(SUBSTITUTE(A506,"&lt;","")),LEN(A506)&lt;&gt;LEN(SUBSTITUTE(A506,"&gt;","")))),"ID: texto que empiece por A–Z, hasta 64 caracteres; sin *, ?, ~, =, &lt; ni &gt;. Ejemplo: T-001.",IF(COUNTIFS('Exits'!$A$9:$A$608,A506)&lt;&gt;1,"ID de salida duplicado",IF(B506="","Introduzca el ID de la operación principal",IF(IF(IFERROR(OR(CODE(UPPER(LEFT(B506,1)))&lt;65,CODE(UPPER(LEFT(B506,1)))&gt;90),TRUE),TRUE,OR(NOT(ISTEXT(B506)),LEN(B506)&gt;64,LEN(B506)&lt;&gt;LEN(SUBSTITUTE(B506,"*","")),LEN(B506)&lt;&gt;LEN(SUBSTITUTE(B506,"?","")),LEN(B506)&lt;&gt;LEN(SUBSTITUTE(B506,"~","")),LEN(B506)&lt;&gt;LEN(SUBSTITUTE(B506,"=","")),LEN(B506)&lt;&gt;LEN(SUBSTITUTE(B506,"&lt;","")),LEN(B506)&lt;&gt;LEN(SUBSTITUTE(B506,"&gt;","")))),"ID: texto que empiece por A–Z, hasta 64 caracteres; sin *, ?, ~, =, &lt; ni &gt;. Ejemplo: T-001.",IF(COUNTIFS('Trades'!$A$9:$A$208,B506)&lt;&gt;1,"El ID debe corresponder a una sola fila de Trades",IF(NOT(ISNUMBER(C506)),"Introduzca una fecha y hora de cierre válidas",IF(OR(C506&lt;1,C506&gt;2958465),"Introduzca una fecha y hora de cierre válidas",IF(NOT(ISNUMBER(D506)),"Indique una cantidad cerrada positiva",IF(OR(D506&lt;=0,D506&gt;1000000,ROUND(D506,8)&lt;&gt;D506),"Indique una cantidad cerrada positiva",IF(NOT(ISNUMBER(INDEX('Trades'!$D$9:$D$208,MATCH(B506,'Trades'!$A$9:$A$208,0)))),"Introduzca una fecha y hora de apertura válidas",IF(C506&lt;INDEX('Trades'!$D$9:$D$208,MATCH(B506,'Trades'!$A$9:$A$208,0)),"El cierre precede a la apertura",IF(AND(E506&lt;&gt;"",OR(NOT(ISNUMBER(E506)),E506&lt;=0)),"Indique un precio positivo o deje la celda vacía",IF(AND(F506&lt;&gt;"",NOT(ISNUMBER(F506))),"El P&amp;L bruto debe ser numérico o estar vacío",IF(AND(ISNUMBER(F506),OR(ABS(F506)&gt;1000000000,ROUND(F506,2)&lt;&gt;F506)),"Importes: hasta 2 decimales; valor absoluto de entrada ≤ 1.000.000.000.",""))))))))))))))))</x:f>
      </x:c>
      <x:c r="I506" s="29" t="str">
        <x:f>IF(ISNUMBER(D506),ROUND(D506,8),"")</x:f>
      </x:c>
      <x:c r="J506" s="29" t="n">
        <x:f>IF(ISNUMBER(F506),1,0)</x:f>
        <x:v>0</x:v>
      </x:c>
      <x:c r="K506" s="29" t="n">
        <x:f>IF(COUNTA(A506:F506)=0,0,1)</x:f>
        <x:v>0</x:v>
      </x:c>
    </x:row>
    <x:row r="507" ht="36" customHeight="1">
      <x:c r="A507" s="34"/>
      <x:c r="B507" s="34"/>
      <x:c r="C507" s="35"/>
      <x:c r="D507" s="36"/>
      <x:c r="E507" s="36"/>
      <x:c r="F507" s="37"/>
      <x:c r="G507" s="38" t="n">
        <x:f>IF(K507=0,0,IF(H507="",1,-1))</x:f>
        <x:v>0</x:v>
      </x:c>
      <x:c r="H507" s="33" t="str">
        <x:f>IF(K507=0,"",IF(A507="","Introduzca el ID de salida",IF(IF(IFERROR(OR(CODE(UPPER(LEFT(A507,1)))&lt;65,CODE(UPPER(LEFT(A507,1)))&gt;90),TRUE),TRUE,OR(NOT(ISTEXT(A507)),LEN(A507)&gt;64,LEN(A507)&lt;&gt;LEN(SUBSTITUTE(A507,"*","")),LEN(A507)&lt;&gt;LEN(SUBSTITUTE(A507,"?","")),LEN(A507)&lt;&gt;LEN(SUBSTITUTE(A507,"~","")),LEN(A507)&lt;&gt;LEN(SUBSTITUTE(A507,"=","")),LEN(A507)&lt;&gt;LEN(SUBSTITUTE(A507,"&lt;","")),LEN(A507)&lt;&gt;LEN(SUBSTITUTE(A507,"&gt;","")))),"ID: texto que empiece por A–Z, hasta 64 caracteres; sin *, ?, ~, =, &lt; ni &gt;. Ejemplo: T-001.",IF(COUNTIFS('Exits'!$A$9:$A$608,A507)&lt;&gt;1,"ID de salida duplicado",IF(B507="","Introduzca el ID de la operación principal",IF(IF(IFERROR(OR(CODE(UPPER(LEFT(B507,1)))&lt;65,CODE(UPPER(LEFT(B507,1)))&gt;90),TRUE),TRUE,OR(NOT(ISTEXT(B507)),LEN(B507)&gt;64,LEN(B507)&lt;&gt;LEN(SUBSTITUTE(B507,"*","")),LEN(B507)&lt;&gt;LEN(SUBSTITUTE(B507,"?","")),LEN(B507)&lt;&gt;LEN(SUBSTITUTE(B507,"~","")),LEN(B507)&lt;&gt;LEN(SUBSTITUTE(B507,"=","")),LEN(B507)&lt;&gt;LEN(SUBSTITUTE(B507,"&lt;","")),LEN(B507)&lt;&gt;LEN(SUBSTITUTE(B507,"&gt;","")))),"ID: texto que empiece por A–Z, hasta 64 caracteres; sin *, ?, ~, =, &lt; ni &gt;. Ejemplo: T-001.",IF(COUNTIFS('Trades'!$A$9:$A$208,B507)&lt;&gt;1,"El ID debe corresponder a una sola fila de Trades",IF(NOT(ISNUMBER(C507)),"Introduzca una fecha y hora de cierre válidas",IF(OR(C507&lt;1,C507&gt;2958465),"Introduzca una fecha y hora de cierre válidas",IF(NOT(ISNUMBER(D507)),"Indique una cantidad cerrada positiva",IF(OR(D507&lt;=0,D507&gt;1000000,ROUND(D507,8)&lt;&gt;D507),"Indique una cantidad cerrada positiva",IF(NOT(ISNUMBER(INDEX('Trades'!$D$9:$D$208,MATCH(B507,'Trades'!$A$9:$A$208,0)))),"Introduzca una fecha y hora de apertura válidas",IF(C507&lt;INDEX('Trades'!$D$9:$D$208,MATCH(B507,'Trades'!$A$9:$A$208,0)),"El cierre precede a la apertura",IF(AND(E507&lt;&gt;"",OR(NOT(ISNUMBER(E507)),E507&lt;=0)),"Indique un precio positivo o deje la celda vacía",IF(AND(F507&lt;&gt;"",NOT(ISNUMBER(F507))),"El P&amp;L bruto debe ser numérico o estar vacío",IF(AND(ISNUMBER(F507),OR(ABS(F507)&gt;1000000000,ROUND(F507,2)&lt;&gt;F507)),"Importes: hasta 2 decimales; valor absoluto de entrada ≤ 1.000.000.000.",""))))))))))))))))</x:f>
      </x:c>
      <x:c r="I507" s="29" t="str">
        <x:f>IF(ISNUMBER(D507),ROUND(D507,8),"")</x:f>
      </x:c>
      <x:c r="J507" s="29" t="n">
        <x:f>IF(ISNUMBER(F507),1,0)</x:f>
        <x:v>0</x:v>
      </x:c>
      <x:c r="K507" s="29" t="n">
        <x:f>IF(COUNTA(A507:F507)=0,0,1)</x:f>
        <x:v>0</x:v>
      </x:c>
    </x:row>
    <x:row r="508" ht="36" customHeight="1">
      <x:c r="A508" s="34"/>
      <x:c r="B508" s="34"/>
      <x:c r="C508" s="35"/>
      <x:c r="D508" s="36"/>
      <x:c r="E508" s="36"/>
      <x:c r="F508" s="37"/>
      <x:c r="G508" s="38" t="n">
        <x:f>IF(K508=0,0,IF(H508="",1,-1))</x:f>
        <x:v>0</x:v>
      </x:c>
      <x:c r="H508" s="33" t="str">
        <x:f>IF(K508=0,"",IF(A508="","Introduzca el ID de salida",IF(IF(IFERROR(OR(CODE(UPPER(LEFT(A508,1)))&lt;65,CODE(UPPER(LEFT(A508,1)))&gt;90),TRUE),TRUE,OR(NOT(ISTEXT(A508)),LEN(A508)&gt;64,LEN(A508)&lt;&gt;LEN(SUBSTITUTE(A508,"*","")),LEN(A508)&lt;&gt;LEN(SUBSTITUTE(A508,"?","")),LEN(A508)&lt;&gt;LEN(SUBSTITUTE(A508,"~","")),LEN(A508)&lt;&gt;LEN(SUBSTITUTE(A508,"=","")),LEN(A508)&lt;&gt;LEN(SUBSTITUTE(A508,"&lt;","")),LEN(A508)&lt;&gt;LEN(SUBSTITUTE(A508,"&gt;","")))),"ID: texto que empiece por A–Z, hasta 64 caracteres; sin *, ?, ~, =, &lt; ni &gt;. Ejemplo: T-001.",IF(COUNTIFS('Exits'!$A$9:$A$608,A508)&lt;&gt;1,"ID de salida duplicado",IF(B508="","Introduzca el ID de la operación principal",IF(IF(IFERROR(OR(CODE(UPPER(LEFT(B508,1)))&lt;65,CODE(UPPER(LEFT(B508,1)))&gt;90),TRUE),TRUE,OR(NOT(ISTEXT(B508)),LEN(B508)&gt;64,LEN(B508)&lt;&gt;LEN(SUBSTITUTE(B508,"*","")),LEN(B508)&lt;&gt;LEN(SUBSTITUTE(B508,"?","")),LEN(B508)&lt;&gt;LEN(SUBSTITUTE(B508,"~","")),LEN(B508)&lt;&gt;LEN(SUBSTITUTE(B508,"=","")),LEN(B508)&lt;&gt;LEN(SUBSTITUTE(B508,"&lt;","")),LEN(B508)&lt;&gt;LEN(SUBSTITUTE(B508,"&gt;","")))),"ID: texto que empiece por A–Z, hasta 64 caracteres; sin *, ?, ~, =, &lt; ni &gt;. Ejemplo: T-001.",IF(COUNTIFS('Trades'!$A$9:$A$208,B508)&lt;&gt;1,"El ID debe corresponder a una sola fila de Trades",IF(NOT(ISNUMBER(C508)),"Introduzca una fecha y hora de cierre válidas",IF(OR(C508&lt;1,C508&gt;2958465),"Introduzca una fecha y hora de cierre válidas",IF(NOT(ISNUMBER(D508)),"Indique una cantidad cerrada positiva",IF(OR(D508&lt;=0,D508&gt;1000000,ROUND(D508,8)&lt;&gt;D508),"Indique una cantidad cerrada positiva",IF(NOT(ISNUMBER(INDEX('Trades'!$D$9:$D$208,MATCH(B508,'Trades'!$A$9:$A$208,0)))),"Introduzca una fecha y hora de apertura válidas",IF(C508&lt;INDEX('Trades'!$D$9:$D$208,MATCH(B508,'Trades'!$A$9:$A$208,0)),"El cierre precede a la apertura",IF(AND(E508&lt;&gt;"",OR(NOT(ISNUMBER(E508)),E508&lt;=0)),"Indique un precio positivo o deje la celda vacía",IF(AND(F508&lt;&gt;"",NOT(ISNUMBER(F508))),"El P&amp;L bruto debe ser numérico o estar vacío",IF(AND(ISNUMBER(F508),OR(ABS(F508)&gt;1000000000,ROUND(F508,2)&lt;&gt;F508)),"Importes: hasta 2 decimales; valor absoluto de entrada ≤ 1.000.000.000.",""))))))))))))))))</x:f>
      </x:c>
      <x:c r="I508" s="29" t="str">
        <x:f>IF(ISNUMBER(D508),ROUND(D508,8),"")</x:f>
      </x:c>
      <x:c r="J508" s="29" t="n">
        <x:f>IF(ISNUMBER(F508),1,0)</x:f>
        <x:v>0</x:v>
      </x:c>
      <x:c r="K508" s="29" t="n">
        <x:f>IF(COUNTA(A508:F508)=0,0,1)</x:f>
        <x:v>0</x:v>
      </x:c>
    </x:row>
    <x:row r="509" ht="36" customHeight="1">
      <x:c r="A509" s="34"/>
      <x:c r="B509" s="34"/>
      <x:c r="C509" s="35"/>
      <x:c r="D509" s="36"/>
      <x:c r="E509" s="36"/>
      <x:c r="F509" s="37"/>
      <x:c r="G509" s="38" t="n">
        <x:f>IF(K509=0,0,IF(H509="",1,-1))</x:f>
        <x:v>0</x:v>
      </x:c>
      <x:c r="H509" s="33" t="str">
        <x:f>IF(K509=0,"",IF(A509="","Introduzca el ID de salida",IF(IF(IFERROR(OR(CODE(UPPER(LEFT(A509,1)))&lt;65,CODE(UPPER(LEFT(A509,1)))&gt;90),TRUE),TRUE,OR(NOT(ISTEXT(A509)),LEN(A509)&gt;64,LEN(A509)&lt;&gt;LEN(SUBSTITUTE(A509,"*","")),LEN(A509)&lt;&gt;LEN(SUBSTITUTE(A509,"?","")),LEN(A509)&lt;&gt;LEN(SUBSTITUTE(A509,"~","")),LEN(A509)&lt;&gt;LEN(SUBSTITUTE(A509,"=","")),LEN(A509)&lt;&gt;LEN(SUBSTITUTE(A509,"&lt;","")),LEN(A509)&lt;&gt;LEN(SUBSTITUTE(A509,"&gt;","")))),"ID: texto que empiece por A–Z, hasta 64 caracteres; sin *, ?, ~, =, &lt; ni &gt;. Ejemplo: T-001.",IF(COUNTIFS('Exits'!$A$9:$A$608,A509)&lt;&gt;1,"ID de salida duplicado",IF(B509="","Introduzca el ID de la operación principal",IF(IF(IFERROR(OR(CODE(UPPER(LEFT(B509,1)))&lt;65,CODE(UPPER(LEFT(B509,1)))&gt;90),TRUE),TRUE,OR(NOT(ISTEXT(B509)),LEN(B509)&gt;64,LEN(B509)&lt;&gt;LEN(SUBSTITUTE(B509,"*","")),LEN(B509)&lt;&gt;LEN(SUBSTITUTE(B509,"?","")),LEN(B509)&lt;&gt;LEN(SUBSTITUTE(B509,"~","")),LEN(B509)&lt;&gt;LEN(SUBSTITUTE(B509,"=","")),LEN(B509)&lt;&gt;LEN(SUBSTITUTE(B509,"&lt;","")),LEN(B509)&lt;&gt;LEN(SUBSTITUTE(B509,"&gt;","")))),"ID: texto que empiece por A–Z, hasta 64 caracteres; sin *, ?, ~, =, &lt; ni &gt;. Ejemplo: T-001.",IF(COUNTIFS('Trades'!$A$9:$A$208,B509)&lt;&gt;1,"El ID debe corresponder a una sola fila de Trades",IF(NOT(ISNUMBER(C509)),"Introduzca una fecha y hora de cierre válidas",IF(OR(C509&lt;1,C509&gt;2958465),"Introduzca una fecha y hora de cierre válidas",IF(NOT(ISNUMBER(D509)),"Indique una cantidad cerrada positiva",IF(OR(D509&lt;=0,D509&gt;1000000,ROUND(D509,8)&lt;&gt;D509),"Indique una cantidad cerrada positiva",IF(NOT(ISNUMBER(INDEX('Trades'!$D$9:$D$208,MATCH(B509,'Trades'!$A$9:$A$208,0)))),"Introduzca una fecha y hora de apertura válidas",IF(C509&lt;INDEX('Trades'!$D$9:$D$208,MATCH(B509,'Trades'!$A$9:$A$208,0)),"El cierre precede a la apertura",IF(AND(E509&lt;&gt;"",OR(NOT(ISNUMBER(E509)),E509&lt;=0)),"Indique un precio positivo o deje la celda vacía",IF(AND(F509&lt;&gt;"",NOT(ISNUMBER(F509))),"El P&amp;L bruto debe ser numérico o estar vacío",IF(AND(ISNUMBER(F509),OR(ABS(F509)&gt;1000000000,ROUND(F509,2)&lt;&gt;F509)),"Importes: hasta 2 decimales; valor absoluto de entrada ≤ 1.000.000.000.",""))))))))))))))))</x:f>
      </x:c>
      <x:c r="I509" s="29" t="str">
        <x:f>IF(ISNUMBER(D509),ROUND(D509,8),"")</x:f>
      </x:c>
      <x:c r="J509" s="29" t="n">
        <x:f>IF(ISNUMBER(F509),1,0)</x:f>
        <x:v>0</x:v>
      </x:c>
      <x:c r="K509" s="29" t="n">
        <x:f>IF(COUNTA(A509:F509)=0,0,1)</x:f>
        <x:v>0</x:v>
      </x:c>
    </x:row>
    <x:row r="510" ht="36" customHeight="1">
      <x:c r="A510" s="34"/>
      <x:c r="B510" s="34"/>
      <x:c r="C510" s="35"/>
      <x:c r="D510" s="36"/>
      <x:c r="E510" s="36"/>
      <x:c r="F510" s="37"/>
      <x:c r="G510" s="38" t="n">
        <x:f>IF(K510=0,0,IF(H510="",1,-1))</x:f>
        <x:v>0</x:v>
      </x:c>
      <x:c r="H510" s="33" t="str">
        <x:f>IF(K510=0,"",IF(A510="","Introduzca el ID de salida",IF(IF(IFERROR(OR(CODE(UPPER(LEFT(A510,1)))&lt;65,CODE(UPPER(LEFT(A510,1)))&gt;90),TRUE),TRUE,OR(NOT(ISTEXT(A510)),LEN(A510)&gt;64,LEN(A510)&lt;&gt;LEN(SUBSTITUTE(A510,"*","")),LEN(A510)&lt;&gt;LEN(SUBSTITUTE(A510,"?","")),LEN(A510)&lt;&gt;LEN(SUBSTITUTE(A510,"~","")),LEN(A510)&lt;&gt;LEN(SUBSTITUTE(A510,"=","")),LEN(A510)&lt;&gt;LEN(SUBSTITUTE(A510,"&lt;","")),LEN(A510)&lt;&gt;LEN(SUBSTITUTE(A510,"&gt;","")))),"ID: texto que empiece por A–Z, hasta 64 caracteres; sin *, ?, ~, =, &lt; ni &gt;. Ejemplo: T-001.",IF(COUNTIFS('Exits'!$A$9:$A$608,A510)&lt;&gt;1,"ID de salida duplicado",IF(B510="","Introduzca el ID de la operación principal",IF(IF(IFERROR(OR(CODE(UPPER(LEFT(B510,1)))&lt;65,CODE(UPPER(LEFT(B510,1)))&gt;90),TRUE),TRUE,OR(NOT(ISTEXT(B510)),LEN(B510)&gt;64,LEN(B510)&lt;&gt;LEN(SUBSTITUTE(B510,"*","")),LEN(B510)&lt;&gt;LEN(SUBSTITUTE(B510,"?","")),LEN(B510)&lt;&gt;LEN(SUBSTITUTE(B510,"~","")),LEN(B510)&lt;&gt;LEN(SUBSTITUTE(B510,"=","")),LEN(B510)&lt;&gt;LEN(SUBSTITUTE(B510,"&lt;","")),LEN(B510)&lt;&gt;LEN(SUBSTITUTE(B510,"&gt;","")))),"ID: texto que empiece por A–Z, hasta 64 caracteres; sin *, ?, ~, =, &lt; ni &gt;. Ejemplo: T-001.",IF(COUNTIFS('Trades'!$A$9:$A$208,B510)&lt;&gt;1,"El ID debe corresponder a una sola fila de Trades",IF(NOT(ISNUMBER(C510)),"Introduzca una fecha y hora de cierre válidas",IF(OR(C510&lt;1,C510&gt;2958465),"Introduzca una fecha y hora de cierre válidas",IF(NOT(ISNUMBER(D510)),"Indique una cantidad cerrada positiva",IF(OR(D510&lt;=0,D510&gt;1000000,ROUND(D510,8)&lt;&gt;D510),"Indique una cantidad cerrada positiva",IF(NOT(ISNUMBER(INDEX('Trades'!$D$9:$D$208,MATCH(B510,'Trades'!$A$9:$A$208,0)))),"Introduzca una fecha y hora de apertura válidas",IF(C510&lt;INDEX('Trades'!$D$9:$D$208,MATCH(B510,'Trades'!$A$9:$A$208,0)),"El cierre precede a la apertura",IF(AND(E510&lt;&gt;"",OR(NOT(ISNUMBER(E510)),E510&lt;=0)),"Indique un precio positivo o deje la celda vacía",IF(AND(F510&lt;&gt;"",NOT(ISNUMBER(F510))),"El P&amp;L bruto debe ser numérico o estar vacío",IF(AND(ISNUMBER(F510),OR(ABS(F510)&gt;1000000000,ROUND(F510,2)&lt;&gt;F510)),"Importes: hasta 2 decimales; valor absoluto de entrada ≤ 1.000.000.000.",""))))))))))))))))</x:f>
      </x:c>
      <x:c r="I510" s="29" t="str">
        <x:f>IF(ISNUMBER(D510),ROUND(D510,8),"")</x:f>
      </x:c>
      <x:c r="J510" s="29" t="n">
        <x:f>IF(ISNUMBER(F510),1,0)</x:f>
        <x:v>0</x:v>
      </x:c>
      <x:c r="K510" s="29" t="n">
        <x:f>IF(COUNTA(A510:F510)=0,0,1)</x:f>
        <x:v>0</x:v>
      </x:c>
    </x:row>
    <x:row r="511" ht="36" customHeight="1">
      <x:c r="A511" s="34"/>
      <x:c r="B511" s="34"/>
      <x:c r="C511" s="35"/>
      <x:c r="D511" s="36"/>
      <x:c r="E511" s="36"/>
      <x:c r="F511" s="37"/>
      <x:c r="G511" s="38" t="n">
        <x:f>IF(K511=0,0,IF(H511="",1,-1))</x:f>
        <x:v>0</x:v>
      </x:c>
      <x:c r="H511" s="33" t="str">
        <x:f>IF(K511=0,"",IF(A511="","Introduzca el ID de salida",IF(IF(IFERROR(OR(CODE(UPPER(LEFT(A511,1)))&lt;65,CODE(UPPER(LEFT(A511,1)))&gt;90),TRUE),TRUE,OR(NOT(ISTEXT(A511)),LEN(A511)&gt;64,LEN(A511)&lt;&gt;LEN(SUBSTITUTE(A511,"*","")),LEN(A511)&lt;&gt;LEN(SUBSTITUTE(A511,"?","")),LEN(A511)&lt;&gt;LEN(SUBSTITUTE(A511,"~","")),LEN(A511)&lt;&gt;LEN(SUBSTITUTE(A511,"=","")),LEN(A511)&lt;&gt;LEN(SUBSTITUTE(A511,"&lt;","")),LEN(A511)&lt;&gt;LEN(SUBSTITUTE(A511,"&gt;","")))),"ID: texto que empiece por A–Z, hasta 64 caracteres; sin *, ?, ~, =, &lt; ni &gt;. Ejemplo: T-001.",IF(COUNTIFS('Exits'!$A$9:$A$608,A511)&lt;&gt;1,"ID de salida duplicado",IF(B511="","Introduzca el ID de la operación principal",IF(IF(IFERROR(OR(CODE(UPPER(LEFT(B511,1)))&lt;65,CODE(UPPER(LEFT(B511,1)))&gt;90),TRUE),TRUE,OR(NOT(ISTEXT(B511)),LEN(B511)&gt;64,LEN(B511)&lt;&gt;LEN(SUBSTITUTE(B511,"*","")),LEN(B511)&lt;&gt;LEN(SUBSTITUTE(B511,"?","")),LEN(B511)&lt;&gt;LEN(SUBSTITUTE(B511,"~","")),LEN(B511)&lt;&gt;LEN(SUBSTITUTE(B511,"=","")),LEN(B511)&lt;&gt;LEN(SUBSTITUTE(B511,"&lt;","")),LEN(B511)&lt;&gt;LEN(SUBSTITUTE(B511,"&gt;","")))),"ID: texto que empiece por A–Z, hasta 64 caracteres; sin *, ?, ~, =, &lt; ni &gt;. Ejemplo: T-001.",IF(COUNTIFS('Trades'!$A$9:$A$208,B511)&lt;&gt;1,"El ID debe corresponder a una sola fila de Trades",IF(NOT(ISNUMBER(C511)),"Introduzca una fecha y hora de cierre válidas",IF(OR(C511&lt;1,C511&gt;2958465),"Introduzca una fecha y hora de cierre válidas",IF(NOT(ISNUMBER(D511)),"Indique una cantidad cerrada positiva",IF(OR(D511&lt;=0,D511&gt;1000000,ROUND(D511,8)&lt;&gt;D511),"Indique una cantidad cerrada positiva",IF(NOT(ISNUMBER(INDEX('Trades'!$D$9:$D$208,MATCH(B511,'Trades'!$A$9:$A$208,0)))),"Introduzca una fecha y hora de apertura válidas",IF(C511&lt;INDEX('Trades'!$D$9:$D$208,MATCH(B511,'Trades'!$A$9:$A$208,0)),"El cierre precede a la apertura",IF(AND(E511&lt;&gt;"",OR(NOT(ISNUMBER(E511)),E511&lt;=0)),"Indique un precio positivo o deje la celda vacía",IF(AND(F511&lt;&gt;"",NOT(ISNUMBER(F511))),"El P&amp;L bruto debe ser numérico o estar vacío",IF(AND(ISNUMBER(F511),OR(ABS(F511)&gt;1000000000,ROUND(F511,2)&lt;&gt;F511)),"Importes: hasta 2 decimales; valor absoluto de entrada ≤ 1.000.000.000.",""))))))))))))))))</x:f>
      </x:c>
      <x:c r="I511" s="29" t="str">
        <x:f>IF(ISNUMBER(D511),ROUND(D511,8),"")</x:f>
      </x:c>
      <x:c r="J511" s="29" t="n">
        <x:f>IF(ISNUMBER(F511),1,0)</x:f>
        <x:v>0</x:v>
      </x:c>
      <x:c r="K511" s="29" t="n">
        <x:f>IF(COUNTA(A511:F511)=0,0,1)</x:f>
        <x:v>0</x:v>
      </x:c>
    </x:row>
    <x:row r="512" ht="36" customHeight="1">
      <x:c r="A512" s="34"/>
      <x:c r="B512" s="34"/>
      <x:c r="C512" s="35"/>
      <x:c r="D512" s="36"/>
      <x:c r="E512" s="36"/>
      <x:c r="F512" s="37"/>
      <x:c r="G512" s="38" t="n">
        <x:f>IF(K512=0,0,IF(H512="",1,-1))</x:f>
        <x:v>0</x:v>
      </x:c>
      <x:c r="H512" s="33" t="str">
        <x:f>IF(K512=0,"",IF(A512="","Introduzca el ID de salida",IF(IF(IFERROR(OR(CODE(UPPER(LEFT(A512,1)))&lt;65,CODE(UPPER(LEFT(A512,1)))&gt;90),TRUE),TRUE,OR(NOT(ISTEXT(A512)),LEN(A512)&gt;64,LEN(A512)&lt;&gt;LEN(SUBSTITUTE(A512,"*","")),LEN(A512)&lt;&gt;LEN(SUBSTITUTE(A512,"?","")),LEN(A512)&lt;&gt;LEN(SUBSTITUTE(A512,"~","")),LEN(A512)&lt;&gt;LEN(SUBSTITUTE(A512,"=","")),LEN(A512)&lt;&gt;LEN(SUBSTITUTE(A512,"&lt;","")),LEN(A512)&lt;&gt;LEN(SUBSTITUTE(A512,"&gt;","")))),"ID: texto que empiece por A–Z, hasta 64 caracteres; sin *, ?, ~, =, &lt; ni &gt;. Ejemplo: T-001.",IF(COUNTIFS('Exits'!$A$9:$A$608,A512)&lt;&gt;1,"ID de salida duplicado",IF(B512="","Introduzca el ID de la operación principal",IF(IF(IFERROR(OR(CODE(UPPER(LEFT(B512,1)))&lt;65,CODE(UPPER(LEFT(B512,1)))&gt;90),TRUE),TRUE,OR(NOT(ISTEXT(B512)),LEN(B512)&gt;64,LEN(B512)&lt;&gt;LEN(SUBSTITUTE(B512,"*","")),LEN(B512)&lt;&gt;LEN(SUBSTITUTE(B512,"?","")),LEN(B512)&lt;&gt;LEN(SUBSTITUTE(B512,"~","")),LEN(B512)&lt;&gt;LEN(SUBSTITUTE(B512,"=","")),LEN(B512)&lt;&gt;LEN(SUBSTITUTE(B512,"&lt;","")),LEN(B512)&lt;&gt;LEN(SUBSTITUTE(B512,"&gt;","")))),"ID: texto que empiece por A–Z, hasta 64 caracteres; sin *, ?, ~, =, &lt; ni &gt;. Ejemplo: T-001.",IF(COUNTIFS('Trades'!$A$9:$A$208,B512)&lt;&gt;1,"El ID debe corresponder a una sola fila de Trades",IF(NOT(ISNUMBER(C512)),"Introduzca una fecha y hora de cierre válidas",IF(OR(C512&lt;1,C512&gt;2958465),"Introduzca una fecha y hora de cierre válidas",IF(NOT(ISNUMBER(D512)),"Indique una cantidad cerrada positiva",IF(OR(D512&lt;=0,D512&gt;1000000,ROUND(D512,8)&lt;&gt;D512),"Indique una cantidad cerrada positiva",IF(NOT(ISNUMBER(INDEX('Trades'!$D$9:$D$208,MATCH(B512,'Trades'!$A$9:$A$208,0)))),"Introduzca una fecha y hora de apertura válidas",IF(C512&lt;INDEX('Trades'!$D$9:$D$208,MATCH(B512,'Trades'!$A$9:$A$208,0)),"El cierre precede a la apertura",IF(AND(E512&lt;&gt;"",OR(NOT(ISNUMBER(E512)),E512&lt;=0)),"Indique un precio positivo o deje la celda vacía",IF(AND(F512&lt;&gt;"",NOT(ISNUMBER(F512))),"El P&amp;L bruto debe ser numérico o estar vacío",IF(AND(ISNUMBER(F512),OR(ABS(F512)&gt;1000000000,ROUND(F512,2)&lt;&gt;F512)),"Importes: hasta 2 decimales; valor absoluto de entrada ≤ 1.000.000.000.",""))))))))))))))))</x:f>
      </x:c>
      <x:c r="I512" s="29" t="str">
        <x:f>IF(ISNUMBER(D512),ROUND(D512,8),"")</x:f>
      </x:c>
      <x:c r="J512" s="29" t="n">
        <x:f>IF(ISNUMBER(F512),1,0)</x:f>
        <x:v>0</x:v>
      </x:c>
      <x:c r="K512" s="29" t="n">
        <x:f>IF(COUNTA(A512:F512)=0,0,1)</x:f>
        <x:v>0</x:v>
      </x:c>
    </x:row>
    <x:row r="513" ht="36" customHeight="1">
      <x:c r="A513" s="34"/>
      <x:c r="B513" s="34"/>
      <x:c r="C513" s="35"/>
      <x:c r="D513" s="36"/>
      <x:c r="E513" s="36"/>
      <x:c r="F513" s="37"/>
      <x:c r="G513" s="38" t="n">
        <x:f>IF(K513=0,0,IF(H513="",1,-1))</x:f>
        <x:v>0</x:v>
      </x:c>
      <x:c r="H513" s="33" t="str">
        <x:f>IF(K513=0,"",IF(A513="","Introduzca el ID de salida",IF(IF(IFERROR(OR(CODE(UPPER(LEFT(A513,1)))&lt;65,CODE(UPPER(LEFT(A513,1)))&gt;90),TRUE),TRUE,OR(NOT(ISTEXT(A513)),LEN(A513)&gt;64,LEN(A513)&lt;&gt;LEN(SUBSTITUTE(A513,"*","")),LEN(A513)&lt;&gt;LEN(SUBSTITUTE(A513,"?","")),LEN(A513)&lt;&gt;LEN(SUBSTITUTE(A513,"~","")),LEN(A513)&lt;&gt;LEN(SUBSTITUTE(A513,"=","")),LEN(A513)&lt;&gt;LEN(SUBSTITUTE(A513,"&lt;","")),LEN(A513)&lt;&gt;LEN(SUBSTITUTE(A513,"&gt;","")))),"ID: texto que empiece por A–Z, hasta 64 caracteres; sin *, ?, ~, =, &lt; ni &gt;. Ejemplo: T-001.",IF(COUNTIFS('Exits'!$A$9:$A$608,A513)&lt;&gt;1,"ID de salida duplicado",IF(B513="","Introduzca el ID de la operación principal",IF(IF(IFERROR(OR(CODE(UPPER(LEFT(B513,1)))&lt;65,CODE(UPPER(LEFT(B513,1)))&gt;90),TRUE),TRUE,OR(NOT(ISTEXT(B513)),LEN(B513)&gt;64,LEN(B513)&lt;&gt;LEN(SUBSTITUTE(B513,"*","")),LEN(B513)&lt;&gt;LEN(SUBSTITUTE(B513,"?","")),LEN(B513)&lt;&gt;LEN(SUBSTITUTE(B513,"~","")),LEN(B513)&lt;&gt;LEN(SUBSTITUTE(B513,"=","")),LEN(B513)&lt;&gt;LEN(SUBSTITUTE(B513,"&lt;","")),LEN(B513)&lt;&gt;LEN(SUBSTITUTE(B513,"&gt;","")))),"ID: texto que empiece por A–Z, hasta 64 caracteres; sin *, ?, ~, =, &lt; ni &gt;. Ejemplo: T-001.",IF(COUNTIFS('Trades'!$A$9:$A$208,B513)&lt;&gt;1,"El ID debe corresponder a una sola fila de Trades",IF(NOT(ISNUMBER(C513)),"Introduzca una fecha y hora de cierre válidas",IF(OR(C513&lt;1,C513&gt;2958465),"Introduzca una fecha y hora de cierre válidas",IF(NOT(ISNUMBER(D513)),"Indique una cantidad cerrada positiva",IF(OR(D513&lt;=0,D513&gt;1000000,ROUND(D513,8)&lt;&gt;D513),"Indique una cantidad cerrada positiva",IF(NOT(ISNUMBER(INDEX('Trades'!$D$9:$D$208,MATCH(B513,'Trades'!$A$9:$A$208,0)))),"Introduzca una fecha y hora de apertura válidas",IF(C513&lt;INDEX('Trades'!$D$9:$D$208,MATCH(B513,'Trades'!$A$9:$A$208,0)),"El cierre precede a la apertura",IF(AND(E513&lt;&gt;"",OR(NOT(ISNUMBER(E513)),E513&lt;=0)),"Indique un precio positivo o deje la celda vacía",IF(AND(F513&lt;&gt;"",NOT(ISNUMBER(F513))),"El P&amp;L bruto debe ser numérico o estar vacío",IF(AND(ISNUMBER(F513),OR(ABS(F513)&gt;1000000000,ROUND(F513,2)&lt;&gt;F513)),"Importes: hasta 2 decimales; valor absoluto de entrada ≤ 1.000.000.000.",""))))))))))))))))</x:f>
      </x:c>
      <x:c r="I513" s="29" t="str">
        <x:f>IF(ISNUMBER(D513),ROUND(D513,8),"")</x:f>
      </x:c>
      <x:c r="J513" s="29" t="n">
        <x:f>IF(ISNUMBER(F513),1,0)</x:f>
        <x:v>0</x:v>
      </x:c>
      <x:c r="K513" s="29" t="n">
        <x:f>IF(COUNTA(A513:F513)=0,0,1)</x:f>
        <x:v>0</x:v>
      </x:c>
    </x:row>
    <x:row r="514" ht="36" customHeight="1">
      <x:c r="A514" s="34"/>
      <x:c r="B514" s="34"/>
      <x:c r="C514" s="35"/>
      <x:c r="D514" s="36"/>
      <x:c r="E514" s="36"/>
      <x:c r="F514" s="37"/>
      <x:c r="G514" s="38" t="n">
        <x:f>IF(K514=0,0,IF(H514="",1,-1))</x:f>
        <x:v>0</x:v>
      </x:c>
      <x:c r="H514" s="33" t="str">
        <x:f>IF(K514=0,"",IF(A514="","Introduzca el ID de salida",IF(IF(IFERROR(OR(CODE(UPPER(LEFT(A514,1)))&lt;65,CODE(UPPER(LEFT(A514,1)))&gt;90),TRUE),TRUE,OR(NOT(ISTEXT(A514)),LEN(A514)&gt;64,LEN(A514)&lt;&gt;LEN(SUBSTITUTE(A514,"*","")),LEN(A514)&lt;&gt;LEN(SUBSTITUTE(A514,"?","")),LEN(A514)&lt;&gt;LEN(SUBSTITUTE(A514,"~","")),LEN(A514)&lt;&gt;LEN(SUBSTITUTE(A514,"=","")),LEN(A514)&lt;&gt;LEN(SUBSTITUTE(A514,"&lt;","")),LEN(A514)&lt;&gt;LEN(SUBSTITUTE(A514,"&gt;","")))),"ID: texto que empiece por A–Z, hasta 64 caracteres; sin *, ?, ~, =, &lt; ni &gt;. Ejemplo: T-001.",IF(COUNTIFS('Exits'!$A$9:$A$608,A514)&lt;&gt;1,"ID de salida duplicado",IF(B514="","Introduzca el ID de la operación principal",IF(IF(IFERROR(OR(CODE(UPPER(LEFT(B514,1)))&lt;65,CODE(UPPER(LEFT(B514,1)))&gt;90),TRUE),TRUE,OR(NOT(ISTEXT(B514)),LEN(B514)&gt;64,LEN(B514)&lt;&gt;LEN(SUBSTITUTE(B514,"*","")),LEN(B514)&lt;&gt;LEN(SUBSTITUTE(B514,"?","")),LEN(B514)&lt;&gt;LEN(SUBSTITUTE(B514,"~","")),LEN(B514)&lt;&gt;LEN(SUBSTITUTE(B514,"=","")),LEN(B514)&lt;&gt;LEN(SUBSTITUTE(B514,"&lt;","")),LEN(B514)&lt;&gt;LEN(SUBSTITUTE(B514,"&gt;","")))),"ID: texto que empiece por A–Z, hasta 64 caracteres; sin *, ?, ~, =, &lt; ni &gt;. Ejemplo: T-001.",IF(COUNTIFS('Trades'!$A$9:$A$208,B514)&lt;&gt;1,"El ID debe corresponder a una sola fila de Trades",IF(NOT(ISNUMBER(C514)),"Introduzca una fecha y hora de cierre válidas",IF(OR(C514&lt;1,C514&gt;2958465),"Introduzca una fecha y hora de cierre válidas",IF(NOT(ISNUMBER(D514)),"Indique una cantidad cerrada positiva",IF(OR(D514&lt;=0,D514&gt;1000000,ROUND(D514,8)&lt;&gt;D514),"Indique una cantidad cerrada positiva",IF(NOT(ISNUMBER(INDEX('Trades'!$D$9:$D$208,MATCH(B514,'Trades'!$A$9:$A$208,0)))),"Introduzca una fecha y hora de apertura válidas",IF(C514&lt;INDEX('Trades'!$D$9:$D$208,MATCH(B514,'Trades'!$A$9:$A$208,0)),"El cierre precede a la apertura",IF(AND(E514&lt;&gt;"",OR(NOT(ISNUMBER(E514)),E514&lt;=0)),"Indique un precio positivo o deje la celda vacía",IF(AND(F514&lt;&gt;"",NOT(ISNUMBER(F514))),"El P&amp;L bruto debe ser numérico o estar vacío",IF(AND(ISNUMBER(F514),OR(ABS(F514)&gt;1000000000,ROUND(F514,2)&lt;&gt;F514)),"Importes: hasta 2 decimales; valor absoluto de entrada ≤ 1.000.000.000.",""))))))))))))))))</x:f>
      </x:c>
      <x:c r="I514" s="29" t="str">
        <x:f>IF(ISNUMBER(D514),ROUND(D514,8),"")</x:f>
      </x:c>
      <x:c r="J514" s="29" t="n">
        <x:f>IF(ISNUMBER(F514),1,0)</x:f>
        <x:v>0</x:v>
      </x:c>
      <x:c r="K514" s="29" t="n">
        <x:f>IF(COUNTA(A514:F514)=0,0,1)</x:f>
        <x:v>0</x:v>
      </x:c>
    </x:row>
    <x:row r="515" ht="36" customHeight="1">
      <x:c r="A515" s="34"/>
      <x:c r="B515" s="34"/>
      <x:c r="C515" s="35"/>
      <x:c r="D515" s="36"/>
      <x:c r="E515" s="36"/>
      <x:c r="F515" s="37"/>
      <x:c r="G515" s="38" t="n">
        <x:f>IF(K515=0,0,IF(H515="",1,-1))</x:f>
        <x:v>0</x:v>
      </x:c>
      <x:c r="H515" s="33" t="str">
        <x:f>IF(K515=0,"",IF(A515="","Introduzca el ID de salida",IF(IF(IFERROR(OR(CODE(UPPER(LEFT(A515,1)))&lt;65,CODE(UPPER(LEFT(A515,1)))&gt;90),TRUE),TRUE,OR(NOT(ISTEXT(A515)),LEN(A515)&gt;64,LEN(A515)&lt;&gt;LEN(SUBSTITUTE(A515,"*","")),LEN(A515)&lt;&gt;LEN(SUBSTITUTE(A515,"?","")),LEN(A515)&lt;&gt;LEN(SUBSTITUTE(A515,"~","")),LEN(A515)&lt;&gt;LEN(SUBSTITUTE(A515,"=","")),LEN(A515)&lt;&gt;LEN(SUBSTITUTE(A515,"&lt;","")),LEN(A515)&lt;&gt;LEN(SUBSTITUTE(A515,"&gt;","")))),"ID: texto que empiece por A–Z, hasta 64 caracteres; sin *, ?, ~, =, &lt; ni &gt;. Ejemplo: T-001.",IF(COUNTIFS('Exits'!$A$9:$A$608,A515)&lt;&gt;1,"ID de salida duplicado",IF(B515="","Introduzca el ID de la operación principal",IF(IF(IFERROR(OR(CODE(UPPER(LEFT(B515,1)))&lt;65,CODE(UPPER(LEFT(B515,1)))&gt;90),TRUE),TRUE,OR(NOT(ISTEXT(B515)),LEN(B515)&gt;64,LEN(B515)&lt;&gt;LEN(SUBSTITUTE(B515,"*","")),LEN(B515)&lt;&gt;LEN(SUBSTITUTE(B515,"?","")),LEN(B515)&lt;&gt;LEN(SUBSTITUTE(B515,"~","")),LEN(B515)&lt;&gt;LEN(SUBSTITUTE(B515,"=","")),LEN(B515)&lt;&gt;LEN(SUBSTITUTE(B515,"&lt;","")),LEN(B515)&lt;&gt;LEN(SUBSTITUTE(B515,"&gt;","")))),"ID: texto que empiece por A–Z, hasta 64 caracteres; sin *, ?, ~, =, &lt; ni &gt;. Ejemplo: T-001.",IF(COUNTIFS('Trades'!$A$9:$A$208,B515)&lt;&gt;1,"El ID debe corresponder a una sola fila de Trades",IF(NOT(ISNUMBER(C515)),"Introduzca una fecha y hora de cierre válidas",IF(OR(C515&lt;1,C515&gt;2958465),"Introduzca una fecha y hora de cierre válidas",IF(NOT(ISNUMBER(D515)),"Indique una cantidad cerrada positiva",IF(OR(D515&lt;=0,D515&gt;1000000,ROUND(D515,8)&lt;&gt;D515),"Indique una cantidad cerrada positiva",IF(NOT(ISNUMBER(INDEX('Trades'!$D$9:$D$208,MATCH(B515,'Trades'!$A$9:$A$208,0)))),"Introduzca una fecha y hora de apertura válidas",IF(C515&lt;INDEX('Trades'!$D$9:$D$208,MATCH(B515,'Trades'!$A$9:$A$208,0)),"El cierre precede a la apertura",IF(AND(E515&lt;&gt;"",OR(NOT(ISNUMBER(E515)),E515&lt;=0)),"Indique un precio positivo o deje la celda vacía",IF(AND(F515&lt;&gt;"",NOT(ISNUMBER(F515))),"El P&amp;L bruto debe ser numérico o estar vacío",IF(AND(ISNUMBER(F515),OR(ABS(F515)&gt;1000000000,ROUND(F515,2)&lt;&gt;F515)),"Importes: hasta 2 decimales; valor absoluto de entrada ≤ 1.000.000.000.",""))))))))))))))))</x:f>
      </x:c>
      <x:c r="I515" s="29" t="str">
        <x:f>IF(ISNUMBER(D515),ROUND(D515,8),"")</x:f>
      </x:c>
      <x:c r="J515" s="29" t="n">
        <x:f>IF(ISNUMBER(F515),1,0)</x:f>
        <x:v>0</x:v>
      </x:c>
      <x:c r="K515" s="29" t="n">
        <x:f>IF(COUNTA(A515:F515)=0,0,1)</x:f>
        <x:v>0</x:v>
      </x:c>
    </x:row>
    <x:row r="516" ht="36" customHeight="1">
      <x:c r="A516" s="34"/>
      <x:c r="B516" s="34"/>
      <x:c r="C516" s="35"/>
      <x:c r="D516" s="36"/>
      <x:c r="E516" s="36"/>
      <x:c r="F516" s="37"/>
      <x:c r="G516" s="38" t="n">
        <x:f>IF(K516=0,0,IF(H516="",1,-1))</x:f>
        <x:v>0</x:v>
      </x:c>
      <x:c r="H516" s="33" t="str">
        <x:f>IF(K516=0,"",IF(A516="","Introduzca el ID de salida",IF(IF(IFERROR(OR(CODE(UPPER(LEFT(A516,1)))&lt;65,CODE(UPPER(LEFT(A516,1)))&gt;90),TRUE),TRUE,OR(NOT(ISTEXT(A516)),LEN(A516)&gt;64,LEN(A516)&lt;&gt;LEN(SUBSTITUTE(A516,"*","")),LEN(A516)&lt;&gt;LEN(SUBSTITUTE(A516,"?","")),LEN(A516)&lt;&gt;LEN(SUBSTITUTE(A516,"~","")),LEN(A516)&lt;&gt;LEN(SUBSTITUTE(A516,"=","")),LEN(A516)&lt;&gt;LEN(SUBSTITUTE(A516,"&lt;","")),LEN(A516)&lt;&gt;LEN(SUBSTITUTE(A516,"&gt;","")))),"ID: texto que empiece por A–Z, hasta 64 caracteres; sin *, ?, ~, =, &lt; ni &gt;. Ejemplo: T-001.",IF(COUNTIFS('Exits'!$A$9:$A$608,A516)&lt;&gt;1,"ID de salida duplicado",IF(B516="","Introduzca el ID de la operación principal",IF(IF(IFERROR(OR(CODE(UPPER(LEFT(B516,1)))&lt;65,CODE(UPPER(LEFT(B516,1)))&gt;90),TRUE),TRUE,OR(NOT(ISTEXT(B516)),LEN(B516)&gt;64,LEN(B516)&lt;&gt;LEN(SUBSTITUTE(B516,"*","")),LEN(B516)&lt;&gt;LEN(SUBSTITUTE(B516,"?","")),LEN(B516)&lt;&gt;LEN(SUBSTITUTE(B516,"~","")),LEN(B516)&lt;&gt;LEN(SUBSTITUTE(B516,"=","")),LEN(B516)&lt;&gt;LEN(SUBSTITUTE(B516,"&lt;","")),LEN(B516)&lt;&gt;LEN(SUBSTITUTE(B516,"&gt;","")))),"ID: texto que empiece por A–Z, hasta 64 caracteres; sin *, ?, ~, =, &lt; ni &gt;. Ejemplo: T-001.",IF(COUNTIFS('Trades'!$A$9:$A$208,B516)&lt;&gt;1,"El ID debe corresponder a una sola fila de Trades",IF(NOT(ISNUMBER(C516)),"Introduzca una fecha y hora de cierre válidas",IF(OR(C516&lt;1,C516&gt;2958465),"Introduzca una fecha y hora de cierre válidas",IF(NOT(ISNUMBER(D516)),"Indique una cantidad cerrada positiva",IF(OR(D516&lt;=0,D516&gt;1000000,ROUND(D516,8)&lt;&gt;D516),"Indique una cantidad cerrada positiva",IF(NOT(ISNUMBER(INDEX('Trades'!$D$9:$D$208,MATCH(B516,'Trades'!$A$9:$A$208,0)))),"Introduzca una fecha y hora de apertura válidas",IF(C516&lt;INDEX('Trades'!$D$9:$D$208,MATCH(B516,'Trades'!$A$9:$A$208,0)),"El cierre precede a la apertura",IF(AND(E516&lt;&gt;"",OR(NOT(ISNUMBER(E516)),E516&lt;=0)),"Indique un precio positivo o deje la celda vacía",IF(AND(F516&lt;&gt;"",NOT(ISNUMBER(F516))),"El P&amp;L bruto debe ser numérico o estar vacío",IF(AND(ISNUMBER(F516),OR(ABS(F516)&gt;1000000000,ROUND(F516,2)&lt;&gt;F516)),"Importes: hasta 2 decimales; valor absoluto de entrada ≤ 1.000.000.000.",""))))))))))))))))</x:f>
      </x:c>
      <x:c r="I516" s="29" t="str">
        <x:f>IF(ISNUMBER(D516),ROUND(D516,8),"")</x:f>
      </x:c>
      <x:c r="J516" s="29" t="n">
        <x:f>IF(ISNUMBER(F516),1,0)</x:f>
        <x:v>0</x:v>
      </x:c>
      <x:c r="K516" s="29" t="n">
        <x:f>IF(COUNTA(A516:F516)=0,0,1)</x:f>
        <x:v>0</x:v>
      </x:c>
    </x:row>
    <x:row r="517" ht="36" customHeight="1">
      <x:c r="A517" s="34"/>
      <x:c r="B517" s="34"/>
      <x:c r="C517" s="35"/>
      <x:c r="D517" s="36"/>
      <x:c r="E517" s="36"/>
      <x:c r="F517" s="37"/>
      <x:c r="G517" s="38" t="n">
        <x:f>IF(K517=0,0,IF(H517="",1,-1))</x:f>
        <x:v>0</x:v>
      </x:c>
      <x:c r="H517" s="33" t="str">
        <x:f>IF(K517=0,"",IF(A517="","Introduzca el ID de salida",IF(IF(IFERROR(OR(CODE(UPPER(LEFT(A517,1)))&lt;65,CODE(UPPER(LEFT(A517,1)))&gt;90),TRUE),TRUE,OR(NOT(ISTEXT(A517)),LEN(A517)&gt;64,LEN(A517)&lt;&gt;LEN(SUBSTITUTE(A517,"*","")),LEN(A517)&lt;&gt;LEN(SUBSTITUTE(A517,"?","")),LEN(A517)&lt;&gt;LEN(SUBSTITUTE(A517,"~","")),LEN(A517)&lt;&gt;LEN(SUBSTITUTE(A517,"=","")),LEN(A517)&lt;&gt;LEN(SUBSTITUTE(A517,"&lt;","")),LEN(A517)&lt;&gt;LEN(SUBSTITUTE(A517,"&gt;","")))),"ID: texto que empiece por A–Z, hasta 64 caracteres; sin *, ?, ~, =, &lt; ni &gt;. Ejemplo: T-001.",IF(COUNTIFS('Exits'!$A$9:$A$608,A517)&lt;&gt;1,"ID de salida duplicado",IF(B517="","Introduzca el ID de la operación principal",IF(IF(IFERROR(OR(CODE(UPPER(LEFT(B517,1)))&lt;65,CODE(UPPER(LEFT(B517,1)))&gt;90),TRUE),TRUE,OR(NOT(ISTEXT(B517)),LEN(B517)&gt;64,LEN(B517)&lt;&gt;LEN(SUBSTITUTE(B517,"*","")),LEN(B517)&lt;&gt;LEN(SUBSTITUTE(B517,"?","")),LEN(B517)&lt;&gt;LEN(SUBSTITUTE(B517,"~","")),LEN(B517)&lt;&gt;LEN(SUBSTITUTE(B517,"=","")),LEN(B517)&lt;&gt;LEN(SUBSTITUTE(B517,"&lt;","")),LEN(B517)&lt;&gt;LEN(SUBSTITUTE(B517,"&gt;","")))),"ID: texto que empiece por A–Z, hasta 64 caracteres; sin *, ?, ~, =, &lt; ni &gt;. Ejemplo: T-001.",IF(COUNTIFS('Trades'!$A$9:$A$208,B517)&lt;&gt;1,"El ID debe corresponder a una sola fila de Trades",IF(NOT(ISNUMBER(C517)),"Introduzca una fecha y hora de cierre válidas",IF(OR(C517&lt;1,C517&gt;2958465),"Introduzca una fecha y hora de cierre válidas",IF(NOT(ISNUMBER(D517)),"Indique una cantidad cerrada positiva",IF(OR(D517&lt;=0,D517&gt;1000000,ROUND(D517,8)&lt;&gt;D517),"Indique una cantidad cerrada positiva",IF(NOT(ISNUMBER(INDEX('Trades'!$D$9:$D$208,MATCH(B517,'Trades'!$A$9:$A$208,0)))),"Introduzca una fecha y hora de apertura válidas",IF(C517&lt;INDEX('Trades'!$D$9:$D$208,MATCH(B517,'Trades'!$A$9:$A$208,0)),"El cierre precede a la apertura",IF(AND(E517&lt;&gt;"",OR(NOT(ISNUMBER(E517)),E517&lt;=0)),"Indique un precio positivo o deje la celda vacía",IF(AND(F517&lt;&gt;"",NOT(ISNUMBER(F517))),"El P&amp;L bruto debe ser numérico o estar vacío",IF(AND(ISNUMBER(F517),OR(ABS(F517)&gt;1000000000,ROUND(F517,2)&lt;&gt;F517)),"Importes: hasta 2 decimales; valor absoluto de entrada ≤ 1.000.000.000.",""))))))))))))))))</x:f>
      </x:c>
      <x:c r="I517" s="29" t="str">
        <x:f>IF(ISNUMBER(D517),ROUND(D517,8),"")</x:f>
      </x:c>
      <x:c r="J517" s="29" t="n">
        <x:f>IF(ISNUMBER(F517),1,0)</x:f>
        <x:v>0</x:v>
      </x:c>
      <x:c r="K517" s="29" t="n">
        <x:f>IF(COUNTA(A517:F517)=0,0,1)</x:f>
        <x:v>0</x:v>
      </x:c>
    </x:row>
    <x:row r="518" ht="36" customHeight="1">
      <x:c r="A518" s="34"/>
      <x:c r="B518" s="34"/>
      <x:c r="C518" s="35"/>
      <x:c r="D518" s="36"/>
      <x:c r="E518" s="36"/>
      <x:c r="F518" s="37"/>
      <x:c r="G518" s="38" t="n">
        <x:f>IF(K518=0,0,IF(H518="",1,-1))</x:f>
        <x:v>0</x:v>
      </x:c>
      <x:c r="H518" s="33" t="str">
        <x:f>IF(K518=0,"",IF(A518="","Introduzca el ID de salida",IF(IF(IFERROR(OR(CODE(UPPER(LEFT(A518,1)))&lt;65,CODE(UPPER(LEFT(A518,1)))&gt;90),TRUE),TRUE,OR(NOT(ISTEXT(A518)),LEN(A518)&gt;64,LEN(A518)&lt;&gt;LEN(SUBSTITUTE(A518,"*","")),LEN(A518)&lt;&gt;LEN(SUBSTITUTE(A518,"?","")),LEN(A518)&lt;&gt;LEN(SUBSTITUTE(A518,"~","")),LEN(A518)&lt;&gt;LEN(SUBSTITUTE(A518,"=","")),LEN(A518)&lt;&gt;LEN(SUBSTITUTE(A518,"&lt;","")),LEN(A518)&lt;&gt;LEN(SUBSTITUTE(A518,"&gt;","")))),"ID: texto que empiece por A–Z, hasta 64 caracteres; sin *, ?, ~, =, &lt; ni &gt;. Ejemplo: T-001.",IF(COUNTIFS('Exits'!$A$9:$A$608,A518)&lt;&gt;1,"ID de salida duplicado",IF(B518="","Introduzca el ID de la operación principal",IF(IF(IFERROR(OR(CODE(UPPER(LEFT(B518,1)))&lt;65,CODE(UPPER(LEFT(B518,1)))&gt;90),TRUE),TRUE,OR(NOT(ISTEXT(B518)),LEN(B518)&gt;64,LEN(B518)&lt;&gt;LEN(SUBSTITUTE(B518,"*","")),LEN(B518)&lt;&gt;LEN(SUBSTITUTE(B518,"?","")),LEN(B518)&lt;&gt;LEN(SUBSTITUTE(B518,"~","")),LEN(B518)&lt;&gt;LEN(SUBSTITUTE(B518,"=","")),LEN(B518)&lt;&gt;LEN(SUBSTITUTE(B518,"&lt;","")),LEN(B518)&lt;&gt;LEN(SUBSTITUTE(B518,"&gt;","")))),"ID: texto que empiece por A–Z, hasta 64 caracteres; sin *, ?, ~, =, &lt; ni &gt;. Ejemplo: T-001.",IF(COUNTIFS('Trades'!$A$9:$A$208,B518)&lt;&gt;1,"El ID debe corresponder a una sola fila de Trades",IF(NOT(ISNUMBER(C518)),"Introduzca una fecha y hora de cierre válidas",IF(OR(C518&lt;1,C518&gt;2958465),"Introduzca una fecha y hora de cierre válidas",IF(NOT(ISNUMBER(D518)),"Indique una cantidad cerrada positiva",IF(OR(D518&lt;=0,D518&gt;1000000,ROUND(D518,8)&lt;&gt;D518),"Indique una cantidad cerrada positiva",IF(NOT(ISNUMBER(INDEX('Trades'!$D$9:$D$208,MATCH(B518,'Trades'!$A$9:$A$208,0)))),"Introduzca una fecha y hora de apertura válidas",IF(C518&lt;INDEX('Trades'!$D$9:$D$208,MATCH(B518,'Trades'!$A$9:$A$208,0)),"El cierre precede a la apertura",IF(AND(E518&lt;&gt;"",OR(NOT(ISNUMBER(E518)),E518&lt;=0)),"Indique un precio positivo o deje la celda vacía",IF(AND(F518&lt;&gt;"",NOT(ISNUMBER(F518))),"El P&amp;L bruto debe ser numérico o estar vacío",IF(AND(ISNUMBER(F518),OR(ABS(F518)&gt;1000000000,ROUND(F518,2)&lt;&gt;F518)),"Importes: hasta 2 decimales; valor absoluto de entrada ≤ 1.000.000.000.",""))))))))))))))))</x:f>
      </x:c>
      <x:c r="I518" s="29" t="str">
        <x:f>IF(ISNUMBER(D518),ROUND(D518,8),"")</x:f>
      </x:c>
      <x:c r="J518" s="29" t="n">
        <x:f>IF(ISNUMBER(F518),1,0)</x:f>
        <x:v>0</x:v>
      </x:c>
      <x:c r="K518" s="29" t="n">
        <x:f>IF(COUNTA(A518:F518)=0,0,1)</x:f>
        <x:v>0</x:v>
      </x:c>
    </x:row>
    <x:row r="519" ht="36" customHeight="1">
      <x:c r="A519" s="34"/>
      <x:c r="B519" s="34"/>
      <x:c r="C519" s="35"/>
      <x:c r="D519" s="36"/>
      <x:c r="E519" s="36"/>
      <x:c r="F519" s="37"/>
      <x:c r="G519" s="38" t="n">
        <x:f>IF(K519=0,0,IF(H519="",1,-1))</x:f>
        <x:v>0</x:v>
      </x:c>
      <x:c r="H519" s="33" t="str">
        <x:f>IF(K519=0,"",IF(A519="","Introduzca el ID de salida",IF(IF(IFERROR(OR(CODE(UPPER(LEFT(A519,1)))&lt;65,CODE(UPPER(LEFT(A519,1)))&gt;90),TRUE),TRUE,OR(NOT(ISTEXT(A519)),LEN(A519)&gt;64,LEN(A519)&lt;&gt;LEN(SUBSTITUTE(A519,"*","")),LEN(A519)&lt;&gt;LEN(SUBSTITUTE(A519,"?","")),LEN(A519)&lt;&gt;LEN(SUBSTITUTE(A519,"~","")),LEN(A519)&lt;&gt;LEN(SUBSTITUTE(A519,"=","")),LEN(A519)&lt;&gt;LEN(SUBSTITUTE(A519,"&lt;","")),LEN(A519)&lt;&gt;LEN(SUBSTITUTE(A519,"&gt;","")))),"ID: texto que empiece por A–Z, hasta 64 caracteres; sin *, ?, ~, =, &lt; ni &gt;. Ejemplo: T-001.",IF(COUNTIFS('Exits'!$A$9:$A$608,A519)&lt;&gt;1,"ID de salida duplicado",IF(B519="","Introduzca el ID de la operación principal",IF(IF(IFERROR(OR(CODE(UPPER(LEFT(B519,1)))&lt;65,CODE(UPPER(LEFT(B519,1)))&gt;90),TRUE),TRUE,OR(NOT(ISTEXT(B519)),LEN(B519)&gt;64,LEN(B519)&lt;&gt;LEN(SUBSTITUTE(B519,"*","")),LEN(B519)&lt;&gt;LEN(SUBSTITUTE(B519,"?","")),LEN(B519)&lt;&gt;LEN(SUBSTITUTE(B519,"~","")),LEN(B519)&lt;&gt;LEN(SUBSTITUTE(B519,"=","")),LEN(B519)&lt;&gt;LEN(SUBSTITUTE(B519,"&lt;","")),LEN(B519)&lt;&gt;LEN(SUBSTITUTE(B519,"&gt;","")))),"ID: texto que empiece por A–Z, hasta 64 caracteres; sin *, ?, ~, =, &lt; ni &gt;. Ejemplo: T-001.",IF(COUNTIFS('Trades'!$A$9:$A$208,B519)&lt;&gt;1,"El ID debe corresponder a una sola fila de Trades",IF(NOT(ISNUMBER(C519)),"Introduzca una fecha y hora de cierre válidas",IF(OR(C519&lt;1,C519&gt;2958465),"Introduzca una fecha y hora de cierre válidas",IF(NOT(ISNUMBER(D519)),"Indique una cantidad cerrada positiva",IF(OR(D519&lt;=0,D519&gt;1000000,ROUND(D519,8)&lt;&gt;D519),"Indique una cantidad cerrada positiva",IF(NOT(ISNUMBER(INDEX('Trades'!$D$9:$D$208,MATCH(B519,'Trades'!$A$9:$A$208,0)))),"Introduzca una fecha y hora de apertura válidas",IF(C519&lt;INDEX('Trades'!$D$9:$D$208,MATCH(B519,'Trades'!$A$9:$A$208,0)),"El cierre precede a la apertura",IF(AND(E519&lt;&gt;"",OR(NOT(ISNUMBER(E519)),E519&lt;=0)),"Indique un precio positivo o deje la celda vacía",IF(AND(F519&lt;&gt;"",NOT(ISNUMBER(F519))),"El P&amp;L bruto debe ser numérico o estar vacío",IF(AND(ISNUMBER(F519),OR(ABS(F519)&gt;1000000000,ROUND(F519,2)&lt;&gt;F519)),"Importes: hasta 2 decimales; valor absoluto de entrada ≤ 1.000.000.000.",""))))))))))))))))</x:f>
      </x:c>
      <x:c r="I519" s="29" t="str">
        <x:f>IF(ISNUMBER(D519),ROUND(D519,8),"")</x:f>
      </x:c>
      <x:c r="J519" s="29" t="n">
        <x:f>IF(ISNUMBER(F519),1,0)</x:f>
        <x:v>0</x:v>
      </x:c>
      <x:c r="K519" s="29" t="n">
        <x:f>IF(COUNTA(A519:F519)=0,0,1)</x:f>
        <x:v>0</x:v>
      </x:c>
    </x:row>
    <x:row r="520" ht="36" customHeight="1">
      <x:c r="A520" s="34"/>
      <x:c r="B520" s="34"/>
      <x:c r="C520" s="35"/>
      <x:c r="D520" s="36"/>
      <x:c r="E520" s="36"/>
      <x:c r="F520" s="37"/>
      <x:c r="G520" s="38" t="n">
        <x:f>IF(K520=0,0,IF(H520="",1,-1))</x:f>
        <x:v>0</x:v>
      </x:c>
      <x:c r="H520" s="33" t="str">
        <x:f>IF(K520=0,"",IF(A520="","Introduzca el ID de salida",IF(IF(IFERROR(OR(CODE(UPPER(LEFT(A520,1)))&lt;65,CODE(UPPER(LEFT(A520,1)))&gt;90),TRUE),TRUE,OR(NOT(ISTEXT(A520)),LEN(A520)&gt;64,LEN(A520)&lt;&gt;LEN(SUBSTITUTE(A520,"*","")),LEN(A520)&lt;&gt;LEN(SUBSTITUTE(A520,"?","")),LEN(A520)&lt;&gt;LEN(SUBSTITUTE(A520,"~","")),LEN(A520)&lt;&gt;LEN(SUBSTITUTE(A520,"=","")),LEN(A520)&lt;&gt;LEN(SUBSTITUTE(A520,"&lt;","")),LEN(A520)&lt;&gt;LEN(SUBSTITUTE(A520,"&gt;","")))),"ID: texto que empiece por A–Z, hasta 64 caracteres; sin *, ?, ~, =, &lt; ni &gt;. Ejemplo: T-001.",IF(COUNTIFS('Exits'!$A$9:$A$608,A520)&lt;&gt;1,"ID de salida duplicado",IF(B520="","Introduzca el ID de la operación principal",IF(IF(IFERROR(OR(CODE(UPPER(LEFT(B520,1)))&lt;65,CODE(UPPER(LEFT(B520,1)))&gt;90),TRUE),TRUE,OR(NOT(ISTEXT(B520)),LEN(B520)&gt;64,LEN(B520)&lt;&gt;LEN(SUBSTITUTE(B520,"*","")),LEN(B520)&lt;&gt;LEN(SUBSTITUTE(B520,"?","")),LEN(B520)&lt;&gt;LEN(SUBSTITUTE(B520,"~","")),LEN(B520)&lt;&gt;LEN(SUBSTITUTE(B520,"=","")),LEN(B520)&lt;&gt;LEN(SUBSTITUTE(B520,"&lt;","")),LEN(B520)&lt;&gt;LEN(SUBSTITUTE(B520,"&gt;","")))),"ID: texto que empiece por A–Z, hasta 64 caracteres; sin *, ?, ~, =, &lt; ni &gt;. Ejemplo: T-001.",IF(COUNTIFS('Trades'!$A$9:$A$208,B520)&lt;&gt;1,"El ID debe corresponder a una sola fila de Trades",IF(NOT(ISNUMBER(C520)),"Introduzca una fecha y hora de cierre válidas",IF(OR(C520&lt;1,C520&gt;2958465),"Introduzca una fecha y hora de cierre válidas",IF(NOT(ISNUMBER(D520)),"Indique una cantidad cerrada positiva",IF(OR(D520&lt;=0,D520&gt;1000000,ROUND(D520,8)&lt;&gt;D520),"Indique una cantidad cerrada positiva",IF(NOT(ISNUMBER(INDEX('Trades'!$D$9:$D$208,MATCH(B520,'Trades'!$A$9:$A$208,0)))),"Introduzca una fecha y hora de apertura válidas",IF(C520&lt;INDEX('Trades'!$D$9:$D$208,MATCH(B520,'Trades'!$A$9:$A$208,0)),"El cierre precede a la apertura",IF(AND(E520&lt;&gt;"",OR(NOT(ISNUMBER(E520)),E520&lt;=0)),"Indique un precio positivo o deje la celda vacía",IF(AND(F520&lt;&gt;"",NOT(ISNUMBER(F520))),"El P&amp;L bruto debe ser numérico o estar vacío",IF(AND(ISNUMBER(F520),OR(ABS(F520)&gt;1000000000,ROUND(F520,2)&lt;&gt;F520)),"Importes: hasta 2 decimales; valor absoluto de entrada ≤ 1.000.000.000.",""))))))))))))))))</x:f>
      </x:c>
      <x:c r="I520" s="29" t="str">
        <x:f>IF(ISNUMBER(D520),ROUND(D520,8),"")</x:f>
      </x:c>
      <x:c r="J520" s="29" t="n">
        <x:f>IF(ISNUMBER(F520),1,0)</x:f>
        <x:v>0</x:v>
      </x:c>
      <x:c r="K520" s="29" t="n">
        <x:f>IF(COUNTA(A520:F520)=0,0,1)</x:f>
        <x:v>0</x:v>
      </x:c>
    </x:row>
    <x:row r="521" ht="36" customHeight="1">
      <x:c r="A521" s="34"/>
      <x:c r="B521" s="34"/>
      <x:c r="C521" s="35"/>
      <x:c r="D521" s="36"/>
      <x:c r="E521" s="36"/>
      <x:c r="F521" s="37"/>
      <x:c r="G521" s="38" t="n">
        <x:f>IF(K521=0,0,IF(H521="",1,-1))</x:f>
        <x:v>0</x:v>
      </x:c>
      <x:c r="H521" s="33" t="str">
        <x:f>IF(K521=0,"",IF(A521="","Introduzca el ID de salida",IF(IF(IFERROR(OR(CODE(UPPER(LEFT(A521,1)))&lt;65,CODE(UPPER(LEFT(A521,1)))&gt;90),TRUE),TRUE,OR(NOT(ISTEXT(A521)),LEN(A521)&gt;64,LEN(A521)&lt;&gt;LEN(SUBSTITUTE(A521,"*","")),LEN(A521)&lt;&gt;LEN(SUBSTITUTE(A521,"?","")),LEN(A521)&lt;&gt;LEN(SUBSTITUTE(A521,"~","")),LEN(A521)&lt;&gt;LEN(SUBSTITUTE(A521,"=","")),LEN(A521)&lt;&gt;LEN(SUBSTITUTE(A521,"&lt;","")),LEN(A521)&lt;&gt;LEN(SUBSTITUTE(A521,"&gt;","")))),"ID: texto que empiece por A–Z, hasta 64 caracteres; sin *, ?, ~, =, &lt; ni &gt;. Ejemplo: T-001.",IF(COUNTIFS('Exits'!$A$9:$A$608,A521)&lt;&gt;1,"ID de salida duplicado",IF(B521="","Introduzca el ID de la operación principal",IF(IF(IFERROR(OR(CODE(UPPER(LEFT(B521,1)))&lt;65,CODE(UPPER(LEFT(B521,1)))&gt;90),TRUE),TRUE,OR(NOT(ISTEXT(B521)),LEN(B521)&gt;64,LEN(B521)&lt;&gt;LEN(SUBSTITUTE(B521,"*","")),LEN(B521)&lt;&gt;LEN(SUBSTITUTE(B521,"?","")),LEN(B521)&lt;&gt;LEN(SUBSTITUTE(B521,"~","")),LEN(B521)&lt;&gt;LEN(SUBSTITUTE(B521,"=","")),LEN(B521)&lt;&gt;LEN(SUBSTITUTE(B521,"&lt;","")),LEN(B521)&lt;&gt;LEN(SUBSTITUTE(B521,"&gt;","")))),"ID: texto que empiece por A–Z, hasta 64 caracteres; sin *, ?, ~, =, &lt; ni &gt;. Ejemplo: T-001.",IF(COUNTIFS('Trades'!$A$9:$A$208,B521)&lt;&gt;1,"El ID debe corresponder a una sola fila de Trades",IF(NOT(ISNUMBER(C521)),"Introduzca una fecha y hora de cierre válidas",IF(OR(C521&lt;1,C521&gt;2958465),"Introduzca una fecha y hora de cierre válidas",IF(NOT(ISNUMBER(D521)),"Indique una cantidad cerrada positiva",IF(OR(D521&lt;=0,D521&gt;1000000,ROUND(D521,8)&lt;&gt;D521),"Indique una cantidad cerrada positiva",IF(NOT(ISNUMBER(INDEX('Trades'!$D$9:$D$208,MATCH(B521,'Trades'!$A$9:$A$208,0)))),"Introduzca una fecha y hora de apertura válidas",IF(C521&lt;INDEX('Trades'!$D$9:$D$208,MATCH(B521,'Trades'!$A$9:$A$208,0)),"El cierre precede a la apertura",IF(AND(E521&lt;&gt;"",OR(NOT(ISNUMBER(E521)),E521&lt;=0)),"Indique un precio positivo o deje la celda vacía",IF(AND(F521&lt;&gt;"",NOT(ISNUMBER(F521))),"El P&amp;L bruto debe ser numérico o estar vacío",IF(AND(ISNUMBER(F521),OR(ABS(F521)&gt;1000000000,ROUND(F521,2)&lt;&gt;F521)),"Importes: hasta 2 decimales; valor absoluto de entrada ≤ 1.000.000.000.",""))))))))))))))))</x:f>
      </x:c>
      <x:c r="I521" s="29" t="str">
        <x:f>IF(ISNUMBER(D521),ROUND(D521,8),"")</x:f>
      </x:c>
      <x:c r="J521" s="29" t="n">
        <x:f>IF(ISNUMBER(F521),1,0)</x:f>
        <x:v>0</x:v>
      </x:c>
      <x:c r="K521" s="29" t="n">
        <x:f>IF(COUNTA(A521:F521)=0,0,1)</x:f>
        <x:v>0</x:v>
      </x:c>
    </x:row>
    <x:row r="522" ht="36" customHeight="1">
      <x:c r="A522" s="34"/>
      <x:c r="B522" s="34"/>
      <x:c r="C522" s="35"/>
      <x:c r="D522" s="36"/>
      <x:c r="E522" s="36"/>
      <x:c r="F522" s="37"/>
      <x:c r="G522" s="38" t="n">
        <x:f>IF(K522=0,0,IF(H522="",1,-1))</x:f>
        <x:v>0</x:v>
      </x:c>
      <x:c r="H522" s="33" t="str">
        <x:f>IF(K522=0,"",IF(A522="","Introduzca el ID de salida",IF(IF(IFERROR(OR(CODE(UPPER(LEFT(A522,1)))&lt;65,CODE(UPPER(LEFT(A522,1)))&gt;90),TRUE),TRUE,OR(NOT(ISTEXT(A522)),LEN(A522)&gt;64,LEN(A522)&lt;&gt;LEN(SUBSTITUTE(A522,"*","")),LEN(A522)&lt;&gt;LEN(SUBSTITUTE(A522,"?","")),LEN(A522)&lt;&gt;LEN(SUBSTITUTE(A522,"~","")),LEN(A522)&lt;&gt;LEN(SUBSTITUTE(A522,"=","")),LEN(A522)&lt;&gt;LEN(SUBSTITUTE(A522,"&lt;","")),LEN(A522)&lt;&gt;LEN(SUBSTITUTE(A522,"&gt;","")))),"ID: texto que empiece por A–Z, hasta 64 caracteres; sin *, ?, ~, =, &lt; ni &gt;. Ejemplo: T-001.",IF(COUNTIFS('Exits'!$A$9:$A$608,A522)&lt;&gt;1,"ID de salida duplicado",IF(B522="","Introduzca el ID de la operación principal",IF(IF(IFERROR(OR(CODE(UPPER(LEFT(B522,1)))&lt;65,CODE(UPPER(LEFT(B522,1)))&gt;90),TRUE),TRUE,OR(NOT(ISTEXT(B522)),LEN(B522)&gt;64,LEN(B522)&lt;&gt;LEN(SUBSTITUTE(B522,"*","")),LEN(B522)&lt;&gt;LEN(SUBSTITUTE(B522,"?","")),LEN(B522)&lt;&gt;LEN(SUBSTITUTE(B522,"~","")),LEN(B522)&lt;&gt;LEN(SUBSTITUTE(B522,"=","")),LEN(B522)&lt;&gt;LEN(SUBSTITUTE(B522,"&lt;","")),LEN(B522)&lt;&gt;LEN(SUBSTITUTE(B522,"&gt;","")))),"ID: texto que empiece por A–Z, hasta 64 caracteres; sin *, ?, ~, =, &lt; ni &gt;. Ejemplo: T-001.",IF(COUNTIFS('Trades'!$A$9:$A$208,B522)&lt;&gt;1,"El ID debe corresponder a una sola fila de Trades",IF(NOT(ISNUMBER(C522)),"Introduzca una fecha y hora de cierre válidas",IF(OR(C522&lt;1,C522&gt;2958465),"Introduzca una fecha y hora de cierre válidas",IF(NOT(ISNUMBER(D522)),"Indique una cantidad cerrada positiva",IF(OR(D522&lt;=0,D522&gt;1000000,ROUND(D522,8)&lt;&gt;D522),"Indique una cantidad cerrada positiva",IF(NOT(ISNUMBER(INDEX('Trades'!$D$9:$D$208,MATCH(B522,'Trades'!$A$9:$A$208,0)))),"Introduzca una fecha y hora de apertura válidas",IF(C522&lt;INDEX('Trades'!$D$9:$D$208,MATCH(B522,'Trades'!$A$9:$A$208,0)),"El cierre precede a la apertura",IF(AND(E522&lt;&gt;"",OR(NOT(ISNUMBER(E522)),E522&lt;=0)),"Indique un precio positivo o deje la celda vacía",IF(AND(F522&lt;&gt;"",NOT(ISNUMBER(F522))),"El P&amp;L bruto debe ser numérico o estar vacío",IF(AND(ISNUMBER(F522),OR(ABS(F522)&gt;1000000000,ROUND(F522,2)&lt;&gt;F522)),"Importes: hasta 2 decimales; valor absoluto de entrada ≤ 1.000.000.000.",""))))))))))))))))</x:f>
      </x:c>
      <x:c r="I522" s="29" t="str">
        <x:f>IF(ISNUMBER(D522),ROUND(D522,8),"")</x:f>
      </x:c>
      <x:c r="J522" s="29" t="n">
        <x:f>IF(ISNUMBER(F522),1,0)</x:f>
        <x:v>0</x:v>
      </x:c>
      <x:c r="K522" s="29" t="n">
        <x:f>IF(COUNTA(A522:F522)=0,0,1)</x:f>
        <x:v>0</x:v>
      </x:c>
    </x:row>
    <x:row r="523" ht="36" customHeight="1">
      <x:c r="A523" s="34"/>
      <x:c r="B523" s="34"/>
      <x:c r="C523" s="35"/>
      <x:c r="D523" s="36"/>
      <x:c r="E523" s="36"/>
      <x:c r="F523" s="37"/>
      <x:c r="G523" s="38" t="n">
        <x:f>IF(K523=0,0,IF(H523="",1,-1))</x:f>
        <x:v>0</x:v>
      </x:c>
      <x:c r="H523" s="33" t="str">
        <x:f>IF(K523=0,"",IF(A523="","Introduzca el ID de salida",IF(IF(IFERROR(OR(CODE(UPPER(LEFT(A523,1)))&lt;65,CODE(UPPER(LEFT(A523,1)))&gt;90),TRUE),TRUE,OR(NOT(ISTEXT(A523)),LEN(A523)&gt;64,LEN(A523)&lt;&gt;LEN(SUBSTITUTE(A523,"*","")),LEN(A523)&lt;&gt;LEN(SUBSTITUTE(A523,"?","")),LEN(A523)&lt;&gt;LEN(SUBSTITUTE(A523,"~","")),LEN(A523)&lt;&gt;LEN(SUBSTITUTE(A523,"=","")),LEN(A523)&lt;&gt;LEN(SUBSTITUTE(A523,"&lt;","")),LEN(A523)&lt;&gt;LEN(SUBSTITUTE(A523,"&gt;","")))),"ID: texto que empiece por A–Z, hasta 64 caracteres; sin *, ?, ~, =, &lt; ni &gt;. Ejemplo: T-001.",IF(COUNTIFS('Exits'!$A$9:$A$608,A523)&lt;&gt;1,"ID de salida duplicado",IF(B523="","Introduzca el ID de la operación principal",IF(IF(IFERROR(OR(CODE(UPPER(LEFT(B523,1)))&lt;65,CODE(UPPER(LEFT(B523,1)))&gt;90),TRUE),TRUE,OR(NOT(ISTEXT(B523)),LEN(B523)&gt;64,LEN(B523)&lt;&gt;LEN(SUBSTITUTE(B523,"*","")),LEN(B523)&lt;&gt;LEN(SUBSTITUTE(B523,"?","")),LEN(B523)&lt;&gt;LEN(SUBSTITUTE(B523,"~","")),LEN(B523)&lt;&gt;LEN(SUBSTITUTE(B523,"=","")),LEN(B523)&lt;&gt;LEN(SUBSTITUTE(B523,"&lt;","")),LEN(B523)&lt;&gt;LEN(SUBSTITUTE(B523,"&gt;","")))),"ID: texto que empiece por A–Z, hasta 64 caracteres; sin *, ?, ~, =, &lt; ni &gt;. Ejemplo: T-001.",IF(COUNTIFS('Trades'!$A$9:$A$208,B523)&lt;&gt;1,"El ID debe corresponder a una sola fila de Trades",IF(NOT(ISNUMBER(C523)),"Introduzca una fecha y hora de cierre válidas",IF(OR(C523&lt;1,C523&gt;2958465),"Introduzca una fecha y hora de cierre válidas",IF(NOT(ISNUMBER(D523)),"Indique una cantidad cerrada positiva",IF(OR(D523&lt;=0,D523&gt;1000000,ROUND(D523,8)&lt;&gt;D523),"Indique una cantidad cerrada positiva",IF(NOT(ISNUMBER(INDEX('Trades'!$D$9:$D$208,MATCH(B523,'Trades'!$A$9:$A$208,0)))),"Introduzca una fecha y hora de apertura válidas",IF(C523&lt;INDEX('Trades'!$D$9:$D$208,MATCH(B523,'Trades'!$A$9:$A$208,0)),"El cierre precede a la apertura",IF(AND(E523&lt;&gt;"",OR(NOT(ISNUMBER(E523)),E523&lt;=0)),"Indique un precio positivo o deje la celda vacía",IF(AND(F523&lt;&gt;"",NOT(ISNUMBER(F523))),"El P&amp;L bruto debe ser numérico o estar vacío",IF(AND(ISNUMBER(F523),OR(ABS(F523)&gt;1000000000,ROUND(F523,2)&lt;&gt;F523)),"Importes: hasta 2 decimales; valor absoluto de entrada ≤ 1.000.000.000.",""))))))))))))))))</x:f>
      </x:c>
      <x:c r="I523" s="29" t="str">
        <x:f>IF(ISNUMBER(D523),ROUND(D523,8),"")</x:f>
      </x:c>
      <x:c r="J523" s="29" t="n">
        <x:f>IF(ISNUMBER(F523),1,0)</x:f>
        <x:v>0</x:v>
      </x:c>
      <x:c r="K523" s="29" t="n">
        <x:f>IF(COUNTA(A523:F523)=0,0,1)</x:f>
        <x:v>0</x:v>
      </x:c>
    </x:row>
    <x:row r="524" ht="36" customHeight="1">
      <x:c r="A524" s="34"/>
      <x:c r="B524" s="34"/>
      <x:c r="C524" s="35"/>
      <x:c r="D524" s="36"/>
      <x:c r="E524" s="36"/>
      <x:c r="F524" s="37"/>
      <x:c r="G524" s="38" t="n">
        <x:f>IF(K524=0,0,IF(H524="",1,-1))</x:f>
        <x:v>0</x:v>
      </x:c>
      <x:c r="H524" s="33" t="str">
        <x:f>IF(K524=0,"",IF(A524="","Introduzca el ID de salida",IF(IF(IFERROR(OR(CODE(UPPER(LEFT(A524,1)))&lt;65,CODE(UPPER(LEFT(A524,1)))&gt;90),TRUE),TRUE,OR(NOT(ISTEXT(A524)),LEN(A524)&gt;64,LEN(A524)&lt;&gt;LEN(SUBSTITUTE(A524,"*","")),LEN(A524)&lt;&gt;LEN(SUBSTITUTE(A524,"?","")),LEN(A524)&lt;&gt;LEN(SUBSTITUTE(A524,"~","")),LEN(A524)&lt;&gt;LEN(SUBSTITUTE(A524,"=","")),LEN(A524)&lt;&gt;LEN(SUBSTITUTE(A524,"&lt;","")),LEN(A524)&lt;&gt;LEN(SUBSTITUTE(A524,"&gt;","")))),"ID: texto que empiece por A–Z, hasta 64 caracteres; sin *, ?, ~, =, &lt; ni &gt;. Ejemplo: T-001.",IF(COUNTIFS('Exits'!$A$9:$A$608,A524)&lt;&gt;1,"ID de salida duplicado",IF(B524="","Introduzca el ID de la operación principal",IF(IF(IFERROR(OR(CODE(UPPER(LEFT(B524,1)))&lt;65,CODE(UPPER(LEFT(B524,1)))&gt;90),TRUE),TRUE,OR(NOT(ISTEXT(B524)),LEN(B524)&gt;64,LEN(B524)&lt;&gt;LEN(SUBSTITUTE(B524,"*","")),LEN(B524)&lt;&gt;LEN(SUBSTITUTE(B524,"?","")),LEN(B524)&lt;&gt;LEN(SUBSTITUTE(B524,"~","")),LEN(B524)&lt;&gt;LEN(SUBSTITUTE(B524,"=","")),LEN(B524)&lt;&gt;LEN(SUBSTITUTE(B524,"&lt;","")),LEN(B524)&lt;&gt;LEN(SUBSTITUTE(B524,"&gt;","")))),"ID: texto que empiece por A–Z, hasta 64 caracteres; sin *, ?, ~, =, &lt; ni &gt;. Ejemplo: T-001.",IF(COUNTIFS('Trades'!$A$9:$A$208,B524)&lt;&gt;1,"El ID debe corresponder a una sola fila de Trades",IF(NOT(ISNUMBER(C524)),"Introduzca una fecha y hora de cierre válidas",IF(OR(C524&lt;1,C524&gt;2958465),"Introduzca una fecha y hora de cierre válidas",IF(NOT(ISNUMBER(D524)),"Indique una cantidad cerrada positiva",IF(OR(D524&lt;=0,D524&gt;1000000,ROUND(D524,8)&lt;&gt;D524),"Indique una cantidad cerrada positiva",IF(NOT(ISNUMBER(INDEX('Trades'!$D$9:$D$208,MATCH(B524,'Trades'!$A$9:$A$208,0)))),"Introduzca una fecha y hora de apertura válidas",IF(C524&lt;INDEX('Trades'!$D$9:$D$208,MATCH(B524,'Trades'!$A$9:$A$208,0)),"El cierre precede a la apertura",IF(AND(E524&lt;&gt;"",OR(NOT(ISNUMBER(E524)),E524&lt;=0)),"Indique un precio positivo o deje la celda vacía",IF(AND(F524&lt;&gt;"",NOT(ISNUMBER(F524))),"El P&amp;L bruto debe ser numérico o estar vacío",IF(AND(ISNUMBER(F524),OR(ABS(F524)&gt;1000000000,ROUND(F524,2)&lt;&gt;F524)),"Importes: hasta 2 decimales; valor absoluto de entrada ≤ 1.000.000.000.",""))))))))))))))))</x:f>
      </x:c>
      <x:c r="I524" s="29" t="str">
        <x:f>IF(ISNUMBER(D524),ROUND(D524,8),"")</x:f>
      </x:c>
      <x:c r="J524" s="29" t="n">
        <x:f>IF(ISNUMBER(F524),1,0)</x:f>
        <x:v>0</x:v>
      </x:c>
      <x:c r="K524" s="29" t="n">
        <x:f>IF(COUNTA(A524:F524)=0,0,1)</x:f>
        <x:v>0</x:v>
      </x:c>
    </x:row>
    <x:row r="525" ht="36" customHeight="1">
      <x:c r="A525" s="34"/>
      <x:c r="B525" s="34"/>
      <x:c r="C525" s="35"/>
      <x:c r="D525" s="36"/>
      <x:c r="E525" s="36"/>
      <x:c r="F525" s="37"/>
      <x:c r="G525" s="38" t="n">
        <x:f>IF(K525=0,0,IF(H525="",1,-1))</x:f>
        <x:v>0</x:v>
      </x:c>
      <x:c r="H525" s="33" t="str">
        <x:f>IF(K525=0,"",IF(A525="","Introduzca el ID de salida",IF(IF(IFERROR(OR(CODE(UPPER(LEFT(A525,1)))&lt;65,CODE(UPPER(LEFT(A525,1)))&gt;90),TRUE),TRUE,OR(NOT(ISTEXT(A525)),LEN(A525)&gt;64,LEN(A525)&lt;&gt;LEN(SUBSTITUTE(A525,"*","")),LEN(A525)&lt;&gt;LEN(SUBSTITUTE(A525,"?","")),LEN(A525)&lt;&gt;LEN(SUBSTITUTE(A525,"~","")),LEN(A525)&lt;&gt;LEN(SUBSTITUTE(A525,"=","")),LEN(A525)&lt;&gt;LEN(SUBSTITUTE(A525,"&lt;","")),LEN(A525)&lt;&gt;LEN(SUBSTITUTE(A525,"&gt;","")))),"ID: texto que empiece por A–Z, hasta 64 caracteres; sin *, ?, ~, =, &lt; ni &gt;. Ejemplo: T-001.",IF(COUNTIFS('Exits'!$A$9:$A$608,A525)&lt;&gt;1,"ID de salida duplicado",IF(B525="","Introduzca el ID de la operación principal",IF(IF(IFERROR(OR(CODE(UPPER(LEFT(B525,1)))&lt;65,CODE(UPPER(LEFT(B525,1)))&gt;90),TRUE),TRUE,OR(NOT(ISTEXT(B525)),LEN(B525)&gt;64,LEN(B525)&lt;&gt;LEN(SUBSTITUTE(B525,"*","")),LEN(B525)&lt;&gt;LEN(SUBSTITUTE(B525,"?","")),LEN(B525)&lt;&gt;LEN(SUBSTITUTE(B525,"~","")),LEN(B525)&lt;&gt;LEN(SUBSTITUTE(B525,"=","")),LEN(B525)&lt;&gt;LEN(SUBSTITUTE(B525,"&lt;","")),LEN(B525)&lt;&gt;LEN(SUBSTITUTE(B525,"&gt;","")))),"ID: texto que empiece por A–Z, hasta 64 caracteres; sin *, ?, ~, =, &lt; ni &gt;. Ejemplo: T-001.",IF(COUNTIFS('Trades'!$A$9:$A$208,B525)&lt;&gt;1,"El ID debe corresponder a una sola fila de Trades",IF(NOT(ISNUMBER(C525)),"Introduzca una fecha y hora de cierre válidas",IF(OR(C525&lt;1,C525&gt;2958465),"Introduzca una fecha y hora de cierre válidas",IF(NOT(ISNUMBER(D525)),"Indique una cantidad cerrada positiva",IF(OR(D525&lt;=0,D525&gt;1000000,ROUND(D525,8)&lt;&gt;D525),"Indique una cantidad cerrada positiva",IF(NOT(ISNUMBER(INDEX('Trades'!$D$9:$D$208,MATCH(B525,'Trades'!$A$9:$A$208,0)))),"Introduzca una fecha y hora de apertura válidas",IF(C525&lt;INDEX('Trades'!$D$9:$D$208,MATCH(B525,'Trades'!$A$9:$A$208,0)),"El cierre precede a la apertura",IF(AND(E525&lt;&gt;"",OR(NOT(ISNUMBER(E525)),E525&lt;=0)),"Indique un precio positivo o deje la celda vacía",IF(AND(F525&lt;&gt;"",NOT(ISNUMBER(F525))),"El P&amp;L bruto debe ser numérico o estar vacío",IF(AND(ISNUMBER(F525),OR(ABS(F525)&gt;1000000000,ROUND(F525,2)&lt;&gt;F525)),"Importes: hasta 2 decimales; valor absoluto de entrada ≤ 1.000.000.000.",""))))))))))))))))</x:f>
      </x:c>
      <x:c r="I525" s="29" t="str">
        <x:f>IF(ISNUMBER(D525),ROUND(D525,8),"")</x:f>
      </x:c>
      <x:c r="J525" s="29" t="n">
        <x:f>IF(ISNUMBER(F525),1,0)</x:f>
        <x:v>0</x:v>
      </x:c>
      <x:c r="K525" s="29" t="n">
        <x:f>IF(COUNTA(A525:F525)=0,0,1)</x:f>
        <x:v>0</x:v>
      </x:c>
    </x:row>
    <x:row r="526" ht="36" customHeight="1">
      <x:c r="A526" s="34"/>
      <x:c r="B526" s="34"/>
      <x:c r="C526" s="35"/>
      <x:c r="D526" s="36"/>
      <x:c r="E526" s="36"/>
      <x:c r="F526" s="37"/>
      <x:c r="G526" s="38" t="n">
        <x:f>IF(K526=0,0,IF(H526="",1,-1))</x:f>
        <x:v>0</x:v>
      </x:c>
      <x:c r="H526" s="33" t="str">
        <x:f>IF(K526=0,"",IF(A526="","Introduzca el ID de salida",IF(IF(IFERROR(OR(CODE(UPPER(LEFT(A526,1)))&lt;65,CODE(UPPER(LEFT(A526,1)))&gt;90),TRUE),TRUE,OR(NOT(ISTEXT(A526)),LEN(A526)&gt;64,LEN(A526)&lt;&gt;LEN(SUBSTITUTE(A526,"*","")),LEN(A526)&lt;&gt;LEN(SUBSTITUTE(A526,"?","")),LEN(A526)&lt;&gt;LEN(SUBSTITUTE(A526,"~","")),LEN(A526)&lt;&gt;LEN(SUBSTITUTE(A526,"=","")),LEN(A526)&lt;&gt;LEN(SUBSTITUTE(A526,"&lt;","")),LEN(A526)&lt;&gt;LEN(SUBSTITUTE(A526,"&gt;","")))),"ID: texto que empiece por A–Z, hasta 64 caracteres; sin *, ?, ~, =, &lt; ni &gt;. Ejemplo: T-001.",IF(COUNTIFS('Exits'!$A$9:$A$608,A526)&lt;&gt;1,"ID de salida duplicado",IF(B526="","Introduzca el ID de la operación principal",IF(IF(IFERROR(OR(CODE(UPPER(LEFT(B526,1)))&lt;65,CODE(UPPER(LEFT(B526,1)))&gt;90),TRUE),TRUE,OR(NOT(ISTEXT(B526)),LEN(B526)&gt;64,LEN(B526)&lt;&gt;LEN(SUBSTITUTE(B526,"*","")),LEN(B526)&lt;&gt;LEN(SUBSTITUTE(B526,"?","")),LEN(B526)&lt;&gt;LEN(SUBSTITUTE(B526,"~","")),LEN(B526)&lt;&gt;LEN(SUBSTITUTE(B526,"=","")),LEN(B526)&lt;&gt;LEN(SUBSTITUTE(B526,"&lt;","")),LEN(B526)&lt;&gt;LEN(SUBSTITUTE(B526,"&gt;","")))),"ID: texto que empiece por A–Z, hasta 64 caracteres; sin *, ?, ~, =, &lt; ni &gt;. Ejemplo: T-001.",IF(COUNTIFS('Trades'!$A$9:$A$208,B526)&lt;&gt;1,"El ID debe corresponder a una sola fila de Trades",IF(NOT(ISNUMBER(C526)),"Introduzca una fecha y hora de cierre válidas",IF(OR(C526&lt;1,C526&gt;2958465),"Introduzca una fecha y hora de cierre válidas",IF(NOT(ISNUMBER(D526)),"Indique una cantidad cerrada positiva",IF(OR(D526&lt;=0,D526&gt;1000000,ROUND(D526,8)&lt;&gt;D526),"Indique una cantidad cerrada positiva",IF(NOT(ISNUMBER(INDEX('Trades'!$D$9:$D$208,MATCH(B526,'Trades'!$A$9:$A$208,0)))),"Introduzca una fecha y hora de apertura válidas",IF(C526&lt;INDEX('Trades'!$D$9:$D$208,MATCH(B526,'Trades'!$A$9:$A$208,0)),"El cierre precede a la apertura",IF(AND(E526&lt;&gt;"",OR(NOT(ISNUMBER(E526)),E526&lt;=0)),"Indique un precio positivo o deje la celda vacía",IF(AND(F526&lt;&gt;"",NOT(ISNUMBER(F526))),"El P&amp;L bruto debe ser numérico o estar vacío",IF(AND(ISNUMBER(F526),OR(ABS(F526)&gt;1000000000,ROUND(F526,2)&lt;&gt;F526)),"Importes: hasta 2 decimales; valor absoluto de entrada ≤ 1.000.000.000.",""))))))))))))))))</x:f>
      </x:c>
      <x:c r="I526" s="29" t="str">
        <x:f>IF(ISNUMBER(D526),ROUND(D526,8),"")</x:f>
      </x:c>
      <x:c r="J526" s="29" t="n">
        <x:f>IF(ISNUMBER(F526),1,0)</x:f>
        <x:v>0</x:v>
      </x:c>
      <x:c r="K526" s="29" t="n">
        <x:f>IF(COUNTA(A526:F526)=0,0,1)</x:f>
        <x:v>0</x:v>
      </x:c>
    </x:row>
    <x:row r="527" ht="36" customHeight="1">
      <x:c r="A527" s="34"/>
      <x:c r="B527" s="34"/>
      <x:c r="C527" s="35"/>
      <x:c r="D527" s="36"/>
      <x:c r="E527" s="36"/>
      <x:c r="F527" s="37"/>
      <x:c r="G527" s="38" t="n">
        <x:f>IF(K527=0,0,IF(H527="",1,-1))</x:f>
        <x:v>0</x:v>
      </x:c>
      <x:c r="H527" s="33" t="str">
        <x:f>IF(K527=0,"",IF(A527="","Introduzca el ID de salida",IF(IF(IFERROR(OR(CODE(UPPER(LEFT(A527,1)))&lt;65,CODE(UPPER(LEFT(A527,1)))&gt;90),TRUE),TRUE,OR(NOT(ISTEXT(A527)),LEN(A527)&gt;64,LEN(A527)&lt;&gt;LEN(SUBSTITUTE(A527,"*","")),LEN(A527)&lt;&gt;LEN(SUBSTITUTE(A527,"?","")),LEN(A527)&lt;&gt;LEN(SUBSTITUTE(A527,"~","")),LEN(A527)&lt;&gt;LEN(SUBSTITUTE(A527,"=","")),LEN(A527)&lt;&gt;LEN(SUBSTITUTE(A527,"&lt;","")),LEN(A527)&lt;&gt;LEN(SUBSTITUTE(A527,"&gt;","")))),"ID: texto que empiece por A–Z, hasta 64 caracteres; sin *, ?, ~, =, &lt; ni &gt;. Ejemplo: T-001.",IF(COUNTIFS('Exits'!$A$9:$A$608,A527)&lt;&gt;1,"ID de salida duplicado",IF(B527="","Introduzca el ID de la operación principal",IF(IF(IFERROR(OR(CODE(UPPER(LEFT(B527,1)))&lt;65,CODE(UPPER(LEFT(B527,1)))&gt;90),TRUE),TRUE,OR(NOT(ISTEXT(B527)),LEN(B527)&gt;64,LEN(B527)&lt;&gt;LEN(SUBSTITUTE(B527,"*","")),LEN(B527)&lt;&gt;LEN(SUBSTITUTE(B527,"?","")),LEN(B527)&lt;&gt;LEN(SUBSTITUTE(B527,"~","")),LEN(B527)&lt;&gt;LEN(SUBSTITUTE(B527,"=","")),LEN(B527)&lt;&gt;LEN(SUBSTITUTE(B527,"&lt;","")),LEN(B527)&lt;&gt;LEN(SUBSTITUTE(B527,"&gt;","")))),"ID: texto que empiece por A–Z, hasta 64 caracteres; sin *, ?, ~, =, &lt; ni &gt;. Ejemplo: T-001.",IF(COUNTIFS('Trades'!$A$9:$A$208,B527)&lt;&gt;1,"El ID debe corresponder a una sola fila de Trades",IF(NOT(ISNUMBER(C527)),"Introduzca una fecha y hora de cierre válidas",IF(OR(C527&lt;1,C527&gt;2958465),"Introduzca una fecha y hora de cierre válidas",IF(NOT(ISNUMBER(D527)),"Indique una cantidad cerrada positiva",IF(OR(D527&lt;=0,D527&gt;1000000,ROUND(D527,8)&lt;&gt;D527),"Indique una cantidad cerrada positiva",IF(NOT(ISNUMBER(INDEX('Trades'!$D$9:$D$208,MATCH(B527,'Trades'!$A$9:$A$208,0)))),"Introduzca una fecha y hora de apertura válidas",IF(C527&lt;INDEX('Trades'!$D$9:$D$208,MATCH(B527,'Trades'!$A$9:$A$208,0)),"El cierre precede a la apertura",IF(AND(E527&lt;&gt;"",OR(NOT(ISNUMBER(E527)),E527&lt;=0)),"Indique un precio positivo o deje la celda vacía",IF(AND(F527&lt;&gt;"",NOT(ISNUMBER(F527))),"El P&amp;L bruto debe ser numérico o estar vacío",IF(AND(ISNUMBER(F527),OR(ABS(F527)&gt;1000000000,ROUND(F527,2)&lt;&gt;F527)),"Importes: hasta 2 decimales; valor absoluto de entrada ≤ 1.000.000.000.",""))))))))))))))))</x:f>
      </x:c>
      <x:c r="I527" s="29" t="str">
        <x:f>IF(ISNUMBER(D527),ROUND(D527,8),"")</x:f>
      </x:c>
      <x:c r="J527" s="29" t="n">
        <x:f>IF(ISNUMBER(F527),1,0)</x:f>
        <x:v>0</x:v>
      </x:c>
      <x:c r="K527" s="29" t="n">
        <x:f>IF(COUNTA(A527:F527)=0,0,1)</x:f>
        <x:v>0</x:v>
      </x:c>
    </x:row>
    <x:row r="528" ht="36" customHeight="1">
      <x:c r="A528" s="34"/>
      <x:c r="B528" s="34"/>
      <x:c r="C528" s="35"/>
      <x:c r="D528" s="36"/>
      <x:c r="E528" s="36"/>
      <x:c r="F528" s="37"/>
      <x:c r="G528" s="38" t="n">
        <x:f>IF(K528=0,0,IF(H528="",1,-1))</x:f>
        <x:v>0</x:v>
      </x:c>
      <x:c r="H528" s="33" t="str">
        <x:f>IF(K528=0,"",IF(A528="","Introduzca el ID de salida",IF(IF(IFERROR(OR(CODE(UPPER(LEFT(A528,1)))&lt;65,CODE(UPPER(LEFT(A528,1)))&gt;90),TRUE),TRUE,OR(NOT(ISTEXT(A528)),LEN(A528)&gt;64,LEN(A528)&lt;&gt;LEN(SUBSTITUTE(A528,"*","")),LEN(A528)&lt;&gt;LEN(SUBSTITUTE(A528,"?","")),LEN(A528)&lt;&gt;LEN(SUBSTITUTE(A528,"~","")),LEN(A528)&lt;&gt;LEN(SUBSTITUTE(A528,"=","")),LEN(A528)&lt;&gt;LEN(SUBSTITUTE(A528,"&lt;","")),LEN(A528)&lt;&gt;LEN(SUBSTITUTE(A528,"&gt;","")))),"ID: texto que empiece por A–Z, hasta 64 caracteres; sin *, ?, ~, =, &lt; ni &gt;. Ejemplo: T-001.",IF(COUNTIFS('Exits'!$A$9:$A$608,A528)&lt;&gt;1,"ID de salida duplicado",IF(B528="","Introduzca el ID de la operación principal",IF(IF(IFERROR(OR(CODE(UPPER(LEFT(B528,1)))&lt;65,CODE(UPPER(LEFT(B528,1)))&gt;90),TRUE),TRUE,OR(NOT(ISTEXT(B528)),LEN(B528)&gt;64,LEN(B528)&lt;&gt;LEN(SUBSTITUTE(B528,"*","")),LEN(B528)&lt;&gt;LEN(SUBSTITUTE(B528,"?","")),LEN(B528)&lt;&gt;LEN(SUBSTITUTE(B528,"~","")),LEN(B528)&lt;&gt;LEN(SUBSTITUTE(B528,"=","")),LEN(B528)&lt;&gt;LEN(SUBSTITUTE(B528,"&lt;","")),LEN(B528)&lt;&gt;LEN(SUBSTITUTE(B528,"&gt;","")))),"ID: texto que empiece por A–Z, hasta 64 caracteres; sin *, ?, ~, =, &lt; ni &gt;. Ejemplo: T-001.",IF(COUNTIFS('Trades'!$A$9:$A$208,B528)&lt;&gt;1,"El ID debe corresponder a una sola fila de Trades",IF(NOT(ISNUMBER(C528)),"Introduzca una fecha y hora de cierre válidas",IF(OR(C528&lt;1,C528&gt;2958465),"Introduzca una fecha y hora de cierre válidas",IF(NOT(ISNUMBER(D528)),"Indique una cantidad cerrada positiva",IF(OR(D528&lt;=0,D528&gt;1000000,ROUND(D528,8)&lt;&gt;D528),"Indique una cantidad cerrada positiva",IF(NOT(ISNUMBER(INDEX('Trades'!$D$9:$D$208,MATCH(B528,'Trades'!$A$9:$A$208,0)))),"Introduzca una fecha y hora de apertura válidas",IF(C528&lt;INDEX('Trades'!$D$9:$D$208,MATCH(B528,'Trades'!$A$9:$A$208,0)),"El cierre precede a la apertura",IF(AND(E528&lt;&gt;"",OR(NOT(ISNUMBER(E528)),E528&lt;=0)),"Indique un precio positivo o deje la celda vacía",IF(AND(F528&lt;&gt;"",NOT(ISNUMBER(F528))),"El P&amp;L bruto debe ser numérico o estar vacío",IF(AND(ISNUMBER(F528),OR(ABS(F528)&gt;1000000000,ROUND(F528,2)&lt;&gt;F528)),"Importes: hasta 2 decimales; valor absoluto de entrada ≤ 1.000.000.000.",""))))))))))))))))</x:f>
      </x:c>
      <x:c r="I528" s="29" t="str">
        <x:f>IF(ISNUMBER(D528),ROUND(D528,8),"")</x:f>
      </x:c>
      <x:c r="J528" s="29" t="n">
        <x:f>IF(ISNUMBER(F528),1,0)</x:f>
        <x:v>0</x:v>
      </x:c>
      <x:c r="K528" s="29" t="n">
        <x:f>IF(COUNTA(A528:F528)=0,0,1)</x:f>
        <x:v>0</x:v>
      </x:c>
    </x:row>
    <x:row r="529" ht="36" customHeight="1">
      <x:c r="A529" s="34"/>
      <x:c r="B529" s="34"/>
      <x:c r="C529" s="35"/>
      <x:c r="D529" s="36"/>
      <x:c r="E529" s="36"/>
      <x:c r="F529" s="37"/>
      <x:c r="G529" s="38" t="n">
        <x:f>IF(K529=0,0,IF(H529="",1,-1))</x:f>
        <x:v>0</x:v>
      </x:c>
      <x:c r="H529" s="33" t="str">
        <x:f>IF(K529=0,"",IF(A529="","Introduzca el ID de salida",IF(IF(IFERROR(OR(CODE(UPPER(LEFT(A529,1)))&lt;65,CODE(UPPER(LEFT(A529,1)))&gt;90),TRUE),TRUE,OR(NOT(ISTEXT(A529)),LEN(A529)&gt;64,LEN(A529)&lt;&gt;LEN(SUBSTITUTE(A529,"*","")),LEN(A529)&lt;&gt;LEN(SUBSTITUTE(A529,"?","")),LEN(A529)&lt;&gt;LEN(SUBSTITUTE(A529,"~","")),LEN(A529)&lt;&gt;LEN(SUBSTITUTE(A529,"=","")),LEN(A529)&lt;&gt;LEN(SUBSTITUTE(A529,"&lt;","")),LEN(A529)&lt;&gt;LEN(SUBSTITUTE(A529,"&gt;","")))),"ID: texto que empiece por A–Z, hasta 64 caracteres; sin *, ?, ~, =, &lt; ni &gt;. Ejemplo: T-001.",IF(COUNTIFS('Exits'!$A$9:$A$608,A529)&lt;&gt;1,"ID de salida duplicado",IF(B529="","Introduzca el ID de la operación principal",IF(IF(IFERROR(OR(CODE(UPPER(LEFT(B529,1)))&lt;65,CODE(UPPER(LEFT(B529,1)))&gt;90),TRUE),TRUE,OR(NOT(ISTEXT(B529)),LEN(B529)&gt;64,LEN(B529)&lt;&gt;LEN(SUBSTITUTE(B529,"*","")),LEN(B529)&lt;&gt;LEN(SUBSTITUTE(B529,"?","")),LEN(B529)&lt;&gt;LEN(SUBSTITUTE(B529,"~","")),LEN(B529)&lt;&gt;LEN(SUBSTITUTE(B529,"=","")),LEN(B529)&lt;&gt;LEN(SUBSTITUTE(B529,"&lt;","")),LEN(B529)&lt;&gt;LEN(SUBSTITUTE(B529,"&gt;","")))),"ID: texto que empiece por A–Z, hasta 64 caracteres; sin *, ?, ~, =, &lt; ni &gt;. Ejemplo: T-001.",IF(COUNTIFS('Trades'!$A$9:$A$208,B529)&lt;&gt;1,"El ID debe corresponder a una sola fila de Trades",IF(NOT(ISNUMBER(C529)),"Introduzca una fecha y hora de cierre válidas",IF(OR(C529&lt;1,C529&gt;2958465),"Introduzca una fecha y hora de cierre válidas",IF(NOT(ISNUMBER(D529)),"Indique una cantidad cerrada positiva",IF(OR(D529&lt;=0,D529&gt;1000000,ROUND(D529,8)&lt;&gt;D529),"Indique una cantidad cerrada positiva",IF(NOT(ISNUMBER(INDEX('Trades'!$D$9:$D$208,MATCH(B529,'Trades'!$A$9:$A$208,0)))),"Introduzca una fecha y hora de apertura válidas",IF(C529&lt;INDEX('Trades'!$D$9:$D$208,MATCH(B529,'Trades'!$A$9:$A$208,0)),"El cierre precede a la apertura",IF(AND(E529&lt;&gt;"",OR(NOT(ISNUMBER(E529)),E529&lt;=0)),"Indique un precio positivo o deje la celda vacía",IF(AND(F529&lt;&gt;"",NOT(ISNUMBER(F529))),"El P&amp;L bruto debe ser numérico o estar vacío",IF(AND(ISNUMBER(F529),OR(ABS(F529)&gt;1000000000,ROUND(F529,2)&lt;&gt;F529)),"Importes: hasta 2 decimales; valor absoluto de entrada ≤ 1.000.000.000.",""))))))))))))))))</x:f>
      </x:c>
      <x:c r="I529" s="29" t="str">
        <x:f>IF(ISNUMBER(D529),ROUND(D529,8),"")</x:f>
      </x:c>
      <x:c r="J529" s="29" t="n">
        <x:f>IF(ISNUMBER(F529),1,0)</x:f>
        <x:v>0</x:v>
      </x:c>
      <x:c r="K529" s="29" t="n">
        <x:f>IF(COUNTA(A529:F529)=0,0,1)</x:f>
        <x:v>0</x:v>
      </x:c>
    </x:row>
    <x:row r="530" ht="36" customHeight="1">
      <x:c r="A530" s="34"/>
      <x:c r="B530" s="34"/>
      <x:c r="C530" s="35"/>
      <x:c r="D530" s="36"/>
      <x:c r="E530" s="36"/>
      <x:c r="F530" s="37"/>
      <x:c r="G530" s="38" t="n">
        <x:f>IF(K530=0,0,IF(H530="",1,-1))</x:f>
        <x:v>0</x:v>
      </x:c>
      <x:c r="H530" s="33" t="str">
        <x:f>IF(K530=0,"",IF(A530="","Introduzca el ID de salida",IF(IF(IFERROR(OR(CODE(UPPER(LEFT(A530,1)))&lt;65,CODE(UPPER(LEFT(A530,1)))&gt;90),TRUE),TRUE,OR(NOT(ISTEXT(A530)),LEN(A530)&gt;64,LEN(A530)&lt;&gt;LEN(SUBSTITUTE(A530,"*","")),LEN(A530)&lt;&gt;LEN(SUBSTITUTE(A530,"?","")),LEN(A530)&lt;&gt;LEN(SUBSTITUTE(A530,"~","")),LEN(A530)&lt;&gt;LEN(SUBSTITUTE(A530,"=","")),LEN(A530)&lt;&gt;LEN(SUBSTITUTE(A530,"&lt;","")),LEN(A530)&lt;&gt;LEN(SUBSTITUTE(A530,"&gt;","")))),"ID: texto que empiece por A–Z, hasta 64 caracteres; sin *, ?, ~, =, &lt; ni &gt;. Ejemplo: T-001.",IF(COUNTIFS('Exits'!$A$9:$A$608,A530)&lt;&gt;1,"ID de salida duplicado",IF(B530="","Introduzca el ID de la operación principal",IF(IF(IFERROR(OR(CODE(UPPER(LEFT(B530,1)))&lt;65,CODE(UPPER(LEFT(B530,1)))&gt;90),TRUE),TRUE,OR(NOT(ISTEXT(B530)),LEN(B530)&gt;64,LEN(B530)&lt;&gt;LEN(SUBSTITUTE(B530,"*","")),LEN(B530)&lt;&gt;LEN(SUBSTITUTE(B530,"?","")),LEN(B530)&lt;&gt;LEN(SUBSTITUTE(B530,"~","")),LEN(B530)&lt;&gt;LEN(SUBSTITUTE(B530,"=","")),LEN(B530)&lt;&gt;LEN(SUBSTITUTE(B530,"&lt;","")),LEN(B530)&lt;&gt;LEN(SUBSTITUTE(B530,"&gt;","")))),"ID: texto que empiece por A–Z, hasta 64 caracteres; sin *, ?, ~, =, &lt; ni &gt;. Ejemplo: T-001.",IF(COUNTIFS('Trades'!$A$9:$A$208,B530)&lt;&gt;1,"El ID debe corresponder a una sola fila de Trades",IF(NOT(ISNUMBER(C530)),"Introduzca una fecha y hora de cierre válidas",IF(OR(C530&lt;1,C530&gt;2958465),"Introduzca una fecha y hora de cierre válidas",IF(NOT(ISNUMBER(D530)),"Indique una cantidad cerrada positiva",IF(OR(D530&lt;=0,D530&gt;1000000,ROUND(D530,8)&lt;&gt;D530),"Indique una cantidad cerrada positiva",IF(NOT(ISNUMBER(INDEX('Trades'!$D$9:$D$208,MATCH(B530,'Trades'!$A$9:$A$208,0)))),"Introduzca una fecha y hora de apertura válidas",IF(C530&lt;INDEX('Trades'!$D$9:$D$208,MATCH(B530,'Trades'!$A$9:$A$208,0)),"El cierre precede a la apertura",IF(AND(E530&lt;&gt;"",OR(NOT(ISNUMBER(E530)),E530&lt;=0)),"Indique un precio positivo o deje la celda vacía",IF(AND(F530&lt;&gt;"",NOT(ISNUMBER(F530))),"El P&amp;L bruto debe ser numérico o estar vacío",IF(AND(ISNUMBER(F530),OR(ABS(F530)&gt;1000000000,ROUND(F530,2)&lt;&gt;F530)),"Importes: hasta 2 decimales; valor absoluto de entrada ≤ 1.000.000.000.",""))))))))))))))))</x:f>
      </x:c>
      <x:c r="I530" s="29" t="str">
        <x:f>IF(ISNUMBER(D530),ROUND(D530,8),"")</x:f>
      </x:c>
      <x:c r="J530" s="29" t="n">
        <x:f>IF(ISNUMBER(F530),1,0)</x:f>
        <x:v>0</x:v>
      </x:c>
      <x:c r="K530" s="29" t="n">
        <x:f>IF(COUNTA(A530:F530)=0,0,1)</x:f>
        <x:v>0</x:v>
      </x:c>
    </x:row>
    <x:row r="531" ht="36" customHeight="1">
      <x:c r="A531" s="34"/>
      <x:c r="B531" s="34"/>
      <x:c r="C531" s="35"/>
      <x:c r="D531" s="36"/>
      <x:c r="E531" s="36"/>
      <x:c r="F531" s="37"/>
      <x:c r="G531" s="38" t="n">
        <x:f>IF(K531=0,0,IF(H531="",1,-1))</x:f>
        <x:v>0</x:v>
      </x:c>
      <x:c r="H531" s="33" t="str">
        <x:f>IF(K531=0,"",IF(A531="","Introduzca el ID de salida",IF(IF(IFERROR(OR(CODE(UPPER(LEFT(A531,1)))&lt;65,CODE(UPPER(LEFT(A531,1)))&gt;90),TRUE),TRUE,OR(NOT(ISTEXT(A531)),LEN(A531)&gt;64,LEN(A531)&lt;&gt;LEN(SUBSTITUTE(A531,"*","")),LEN(A531)&lt;&gt;LEN(SUBSTITUTE(A531,"?","")),LEN(A531)&lt;&gt;LEN(SUBSTITUTE(A531,"~","")),LEN(A531)&lt;&gt;LEN(SUBSTITUTE(A531,"=","")),LEN(A531)&lt;&gt;LEN(SUBSTITUTE(A531,"&lt;","")),LEN(A531)&lt;&gt;LEN(SUBSTITUTE(A531,"&gt;","")))),"ID: texto que empiece por A–Z, hasta 64 caracteres; sin *, ?, ~, =, &lt; ni &gt;. Ejemplo: T-001.",IF(COUNTIFS('Exits'!$A$9:$A$608,A531)&lt;&gt;1,"ID de salida duplicado",IF(B531="","Introduzca el ID de la operación principal",IF(IF(IFERROR(OR(CODE(UPPER(LEFT(B531,1)))&lt;65,CODE(UPPER(LEFT(B531,1)))&gt;90),TRUE),TRUE,OR(NOT(ISTEXT(B531)),LEN(B531)&gt;64,LEN(B531)&lt;&gt;LEN(SUBSTITUTE(B531,"*","")),LEN(B531)&lt;&gt;LEN(SUBSTITUTE(B531,"?","")),LEN(B531)&lt;&gt;LEN(SUBSTITUTE(B531,"~","")),LEN(B531)&lt;&gt;LEN(SUBSTITUTE(B531,"=","")),LEN(B531)&lt;&gt;LEN(SUBSTITUTE(B531,"&lt;","")),LEN(B531)&lt;&gt;LEN(SUBSTITUTE(B531,"&gt;","")))),"ID: texto que empiece por A–Z, hasta 64 caracteres; sin *, ?, ~, =, &lt; ni &gt;. Ejemplo: T-001.",IF(COUNTIFS('Trades'!$A$9:$A$208,B531)&lt;&gt;1,"El ID debe corresponder a una sola fila de Trades",IF(NOT(ISNUMBER(C531)),"Introduzca una fecha y hora de cierre válidas",IF(OR(C531&lt;1,C531&gt;2958465),"Introduzca una fecha y hora de cierre válidas",IF(NOT(ISNUMBER(D531)),"Indique una cantidad cerrada positiva",IF(OR(D531&lt;=0,D531&gt;1000000,ROUND(D531,8)&lt;&gt;D531),"Indique una cantidad cerrada positiva",IF(NOT(ISNUMBER(INDEX('Trades'!$D$9:$D$208,MATCH(B531,'Trades'!$A$9:$A$208,0)))),"Introduzca una fecha y hora de apertura válidas",IF(C531&lt;INDEX('Trades'!$D$9:$D$208,MATCH(B531,'Trades'!$A$9:$A$208,0)),"El cierre precede a la apertura",IF(AND(E531&lt;&gt;"",OR(NOT(ISNUMBER(E531)),E531&lt;=0)),"Indique un precio positivo o deje la celda vacía",IF(AND(F531&lt;&gt;"",NOT(ISNUMBER(F531))),"El P&amp;L bruto debe ser numérico o estar vacío",IF(AND(ISNUMBER(F531),OR(ABS(F531)&gt;1000000000,ROUND(F531,2)&lt;&gt;F531)),"Importes: hasta 2 decimales; valor absoluto de entrada ≤ 1.000.000.000.",""))))))))))))))))</x:f>
      </x:c>
      <x:c r="I531" s="29" t="str">
        <x:f>IF(ISNUMBER(D531),ROUND(D531,8),"")</x:f>
      </x:c>
      <x:c r="J531" s="29" t="n">
        <x:f>IF(ISNUMBER(F531),1,0)</x:f>
        <x:v>0</x:v>
      </x:c>
      <x:c r="K531" s="29" t="n">
        <x:f>IF(COUNTA(A531:F531)=0,0,1)</x:f>
        <x:v>0</x:v>
      </x:c>
    </x:row>
    <x:row r="532" ht="36" customHeight="1">
      <x:c r="A532" s="34"/>
      <x:c r="B532" s="34"/>
      <x:c r="C532" s="35"/>
      <x:c r="D532" s="36"/>
      <x:c r="E532" s="36"/>
      <x:c r="F532" s="37"/>
      <x:c r="G532" s="38" t="n">
        <x:f>IF(K532=0,0,IF(H532="",1,-1))</x:f>
        <x:v>0</x:v>
      </x:c>
      <x:c r="H532" s="33" t="str">
        <x:f>IF(K532=0,"",IF(A532="","Introduzca el ID de salida",IF(IF(IFERROR(OR(CODE(UPPER(LEFT(A532,1)))&lt;65,CODE(UPPER(LEFT(A532,1)))&gt;90),TRUE),TRUE,OR(NOT(ISTEXT(A532)),LEN(A532)&gt;64,LEN(A532)&lt;&gt;LEN(SUBSTITUTE(A532,"*","")),LEN(A532)&lt;&gt;LEN(SUBSTITUTE(A532,"?","")),LEN(A532)&lt;&gt;LEN(SUBSTITUTE(A532,"~","")),LEN(A532)&lt;&gt;LEN(SUBSTITUTE(A532,"=","")),LEN(A532)&lt;&gt;LEN(SUBSTITUTE(A532,"&lt;","")),LEN(A532)&lt;&gt;LEN(SUBSTITUTE(A532,"&gt;","")))),"ID: texto que empiece por A–Z, hasta 64 caracteres; sin *, ?, ~, =, &lt; ni &gt;. Ejemplo: T-001.",IF(COUNTIFS('Exits'!$A$9:$A$608,A532)&lt;&gt;1,"ID de salida duplicado",IF(B532="","Introduzca el ID de la operación principal",IF(IF(IFERROR(OR(CODE(UPPER(LEFT(B532,1)))&lt;65,CODE(UPPER(LEFT(B532,1)))&gt;90),TRUE),TRUE,OR(NOT(ISTEXT(B532)),LEN(B532)&gt;64,LEN(B532)&lt;&gt;LEN(SUBSTITUTE(B532,"*","")),LEN(B532)&lt;&gt;LEN(SUBSTITUTE(B532,"?","")),LEN(B532)&lt;&gt;LEN(SUBSTITUTE(B532,"~","")),LEN(B532)&lt;&gt;LEN(SUBSTITUTE(B532,"=","")),LEN(B532)&lt;&gt;LEN(SUBSTITUTE(B532,"&lt;","")),LEN(B532)&lt;&gt;LEN(SUBSTITUTE(B532,"&gt;","")))),"ID: texto que empiece por A–Z, hasta 64 caracteres; sin *, ?, ~, =, &lt; ni &gt;. Ejemplo: T-001.",IF(COUNTIFS('Trades'!$A$9:$A$208,B532)&lt;&gt;1,"El ID debe corresponder a una sola fila de Trades",IF(NOT(ISNUMBER(C532)),"Introduzca una fecha y hora de cierre válidas",IF(OR(C532&lt;1,C532&gt;2958465),"Introduzca una fecha y hora de cierre válidas",IF(NOT(ISNUMBER(D532)),"Indique una cantidad cerrada positiva",IF(OR(D532&lt;=0,D532&gt;1000000,ROUND(D532,8)&lt;&gt;D532),"Indique una cantidad cerrada positiva",IF(NOT(ISNUMBER(INDEX('Trades'!$D$9:$D$208,MATCH(B532,'Trades'!$A$9:$A$208,0)))),"Introduzca una fecha y hora de apertura válidas",IF(C532&lt;INDEX('Trades'!$D$9:$D$208,MATCH(B532,'Trades'!$A$9:$A$208,0)),"El cierre precede a la apertura",IF(AND(E532&lt;&gt;"",OR(NOT(ISNUMBER(E532)),E532&lt;=0)),"Indique un precio positivo o deje la celda vacía",IF(AND(F532&lt;&gt;"",NOT(ISNUMBER(F532))),"El P&amp;L bruto debe ser numérico o estar vacío",IF(AND(ISNUMBER(F532),OR(ABS(F532)&gt;1000000000,ROUND(F532,2)&lt;&gt;F532)),"Importes: hasta 2 decimales; valor absoluto de entrada ≤ 1.000.000.000.",""))))))))))))))))</x:f>
      </x:c>
      <x:c r="I532" s="29" t="str">
        <x:f>IF(ISNUMBER(D532),ROUND(D532,8),"")</x:f>
      </x:c>
      <x:c r="J532" s="29" t="n">
        <x:f>IF(ISNUMBER(F532),1,0)</x:f>
        <x:v>0</x:v>
      </x:c>
      <x:c r="K532" s="29" t="n">
        <x:f>IF(COUNTA(A532:F532)=0,0,1)</x:f>
        <x:v>0</x:v>
      </x:c>
    </x:row>
    <x:row r="533" ht="36" customHeight="1">
      <x:c r="A533" s="34"/>
      <x:c r="B533" s="34"/>
      <x:c r="C533" s="35"/>
      <x:c r="D533" s="36"/>
      <x:c r="E533" s="36"/>
      <x:c r="F533" s="37"/>
      <x:c r="G533" s="38" t="n">
        <x:f>IF(K533=0,0,IF(H533="",1,-1))</x:f>
        <x:v>0</x:v>
      </x:c>
      <x:c r="H533" s="33" t="str">
        <x:f>IF(K533=0,"",IF(A533="","Introduzca el ID de salida",IF(IF(IFERROR(OR(CODE(UPPER(LEFT(A533,1)))&lt;65,CODE(UPPER(LEFT(A533,1)))&gt;90),TRUE),TRUE,OR(NOT(ISTEXT(A533)),LEN(A533)&gt;64,LEN(A533)&lt;&gt;LEN(SUBSTITUTE(A533,"*","")),LEN(A533)&lt;&gt;LEN(SUBSTITUTE(A533,"?","")),LEN(A533)&lt;&gt;LEN(SUBSTITUTE(A533,"~","")),LEN(A533)&lt;&gt;LEN(SUBSTITUTE(A533,"=","")),LEN(A533)&lt;&gt;LEN(SUBSTITUTE(A533,"&lt;","")),LEN(A533)&lt;&gt;LEN(SUBSTITUTE(A533,"&gt;","")))),"ID: texto que empiece por A–Z, hasta 64 caracteres; sin *, ?, ~, =, &lt; ni &gt;. Ejemplo: T-001.",IF(COUNTIFS('Exits'!$A$9:$A$608,A533)&lt;&gt;1,"ID de salida duplicado",IF(B533="","Introduzca el ID de la operación principal",IF(IF(IFERROR(OR(CODE(UPPER(LEFT(B533,1)))&lt;65,CODE(UPPER(LEFT(B533,1)))&gt;90),TRUE),TRUE,OR(NOT(ISTEXT(B533)),LEN(B533)&gt;64,LEN(B533)&lt;&gt;LEN(SUBSTITUTE(B533,"*","")),LEN(B533)&lt;&gt;LEN(SUBSTITUTE(B533,"?","")),LEN(B533)&lt;&gt;LEN(SUBSTITUTE(B533,"~","")),LEN(B533)&lt;&gt;LEN(SUBSTITUTE(B533,"=","")),LEN(B533)&lt;&gt;LEN(SUBSTITUTE(B533,"&lt;","")),LEN(B533)&lt;&gt;LEN(SUBSTITUTE(B533,"&gt;","")))),"ID: texto que empiece por A–Z, hasta 64 caracteres; sin *, ?, ~, =, &lt; ni &gt;. Ejemplo: T-001.",IF(COUNTIFS('Trades'!$A$9:$A$208,B533)&lt;&gt;1,"El ID debe corresponder a una sola fila de Trades",IF(NOT(ISNUMBER(C533)),"Introduzca una fecha y hora de cierre válidas",IF(OR(C533&lt;1,C533&gt;2958465),"Introduzca una fecha y hora de cierre válidas",IF(NOT(ISNUMBER(D533)),"Indique una cantidad cerrada positiva",IF(OR(D533&lt;=0,D533&gt;1000000,ROUND(D533,8)&lt;&gt;D533),"Indique una cantidad cerrada positiva",IF(NOT(ISNUMBER(INDEX('Trades'!$D$9:$D$208,MATCH(B533,'Trades'!$A$9:$A$208,0)))),"Introduzca una fecha y hora de apertura válidas",IF(C533&lt;INDEX('Trades'!$D$9:$D$208,MATCH(B533,'Trades'!$A$9:$A$208,0)),"El cierre precede a la apertura",IF(AND(E533&lt;&gt;"",OR(NOT(ISNUMBER(E533)),E533&lt;=0)),"Indique un precio positivo o deje la celda vacía",IF(AND(F533&lt;&gt;"",NOT(ISNUMBER(F533))),"El P&amp;L bruto debe ser numérico o estar vacío",IF(AND(ISNUMBER(F533),OR(ABS(F533)&gt;1000000000,ROUND(F533,2)&lt;&gt;F533)),"Importes: hasta 2 decimales; valor absoluto de entrada ≤ 1.000.000.000.",""))))))))))))))))</x:f>
      </x:c>
      <x:c r="I533" s="29" t="str">
        <x:f>IF(ISNUMBER(D533),ROUND(D533,8),"")</x:f>
      </x:c>
      <x:c r="J533" s="29" t="n">
        <x:f>IF(ISNUMBER(F533),1,0)</x:f>
        <x:v>0</x:v>
      </x:c>
      <x:c r="K533" s="29" t="n">
        <x:f>IF(COUNTA(A533:F533)=0,0,1)</x:f>
        <x:v>0</x:v>
      </x:c>
    </x:row>
    <x:row r="534" ht="36" customHeight="1">
      <x:c r="A534" s="34"/>
      <x:c r="B534" s="34"/>
      <x:c r="C534" s="35"/>
      <x:c r="D534" s="36"/>
      <x:c r="E534" s="36"/>
      <x:c r="F534" s="37"/>
      <x:c r="G534" s="38" t="n">
        <x:f>IF(K534=0,0,IF(H534="",1,-1))</x:f>
        <x:v>0</x:v>
      </x:c>
      <x:c r="H534" s="33" t="str">
        <x:f>IF(K534=0,"",IF(A534="","Introduzca el ID de salida",IF(IF(IFERROR(OR(CODE(UPPER(LEFT(A534,1)))&lt;65,CODE(UPPER(LEFT(A534,1)))&gt;90),TRUE),TRUE,OR(NOT(ISTEXT(A534)),LEN(A534)&gt;64,LEN(A534)&lt;&gt;LEN(SUBSTITUTE(A534,"*","")),LEN(A534)&lt;&gt;LEN(SUBSTITUTE(A534,"?","")),LEN(A534)&lt;&gt;LEN(SUBSTITUTE(A534,"~","")),LEN(A534)&lt;&gt;LEN(SUBSTITUTE(A534,"=","")),LEN(A534)&lt;&gt;LEN(SUBSTITUTE(A534,"&lt;","")),LEN(A534)&lt;&gt;LEN(SUBSTITUTE(A534,"&gt;","")))),"ID: texto que empiece por A–Z, hasta 64 caracteres; sin *, ?, ~, =, &lt; ni &gt;. Ejemplo: T-001.",IF(COUNTIFS('Exits'!$A$9:$A$608,A534)&lt;&gt;1,"ID de salida duplicado",IF(B534="","Introduzca el ID de la operación principal",IF(IF(IFERROR(OR(CODE(UPPER(LEFT(B534,1)))&lt;65,CODE(UPPER(LEFT(B534,1)))&gt;90),TRUE),TRUE,OR(NOT(ISTEXT(B534)),LEN(B534)&gt;64,LEN(B534)&lt;&gt;LEN(SUBSTITUTE(B534,"*","")),LEN(B534)&lt;&gt;LEN(SUBSTITUTE(B534,"?","")),LEN(B534)&lt;&gt;LEN(SUBSTITUTE(B534,"~","")),LEN(B534)&lt;&gt;LEN(SUBSTITUTE(B534,"=","")),LEN(B534)&lt;&gt;LEN(SUBSTITUTE(B534,"&lt;","")),LEN(B534)&lt;&gt;LEN(SUBSTITUTE(B534,"&gt;","")))),"ID: texto que empiece por A–Z, hasta 64 caracteres; sin *, ?, ~, =, &lt; ni &gt;. Ejemplo: T-001.",IF(COUNTIFS('Trades'!$A$9:$A$208,B534)&lt;&gt;1,"El ID debe corresponder a una sola fila de Trades",IF(NOT(ISNUMBER(C534)),"Introduzca una fecha y hora de cierre válidas",IF(OR(C534&lt;1,C534&gt;2958465),"Introduzca una fecha y hora de cierre válidas",IF(NOT(ISNUMBER(D534)),"Indique una cantidad cerrada positiva",IF(OR(D534&lt;=0,D534&gt;1000000,ROUND(D534,8)&lt;&gt;D534),"Indique una cantidad cerrada positiva",IF(NOT(ISNUMBER(INDEX('Trades'!$D$9:$D$208,MATCH(B534,'Trades'!$A$9:$A$208,0)))),"Introduzca una fecha y hora de apertura válidas",IF(C534&lt;INDEX('Trades'!$D$9:$D$208,MATCH(B534,'Trades'!$A$9:$A$208,0)),"El cierre precede a la apertura",IF(AND(E534&lt;&gt;"",OR(NOT(ISNUMBER(E534)),E534&lt;=0)),"Indique un precio positivo o deje la celda vacía",IF(AND(F534&lt;&gt;"",NOT(ISNUMBER(F534))),"El P&amp;L bruto debe ser numérico o estar vacío",IF(AND(ISNUMBER(F534),OR(ABS(F534)&gt;1000000000,ROUND(F534,2)&lt;&gt;F534)),"Importes: hasta 2 decimales; valor absoluto de entrada ≤ 1.000.000.000.",""))))))))))))))))</x:f>
      </x:c>
      <x:c r="I534" s="29" t="str">
        <x:f>IF(ISNUMBER(D534),ROUND(D534,8),"")</x:f>
      </x:c>
      <x:c r="J534" s="29" t="n">
        <x:f>IF(ISNUMBER(F534),1,0)</x:f>
        <x:v>0</x:v>
      </x:c>
      <x:c r="K534" s="29" t="n">
        <x:f>IF(COUNTA(A534:F534)=0,0,1)</x:f>
        <x:v>0</x:v>
      </x:c>
    </x:row>
    <x:row r="535" ht="36" customHeight="1">
      <x:c r="A535" s="34"/>
      <x:c r="B535" s="34"/>
      <x:c r="C535" s="35"/>
      <x:c r="D535" s="36"/>
      <x:c r="E535" s="36"/>
      <x:c r="F535" s="37"/>
      <x:c r="G535" s="38" t="n">
        <x:f>IF(K535=0,0,IF(H535="",1,-1))</x:f>
        <x:v>0</x:v>
      </x:c>
      <x:c r="H535" s="33" t="str">
        <x:f>IF(K535=0,"",IF(A535="","Introduzca el ID de salida",IF(IF(IFERROR(OR(CODE(UPPER(LEFT(A535,1)))&lt;65,CODE(UPPER(LEFT(A535,1)))&gt;90),TRUE),TRUE,OR(NOT(ISTEXT(A535)),LEN(A535)&gt;64,LEN(A535)&lt;&gt;LEN(SUBSTITUTE(A535,"*","")),LEN(A535)&lt;&gt;LEN(SUBSTITUTE(A535,"?","")),LEN(A535)&lt;&gt;LEN(SUBSTITUTE(A535,"~","")),LEN(A535)&lt;&gt;LEN(SUBSTITUTE(A535,"=","")),LEN(A535)&lt;&gt;LEN(SUBSTITUTE(A535,"&lt;","")),LEN(A535)&lt;&gt;LEN(SUBSTITUTE(A535,"&gt;","")))),"ID: texto que empiece por A–Z, hasta 64 caracteres; sin *, ?, ~, =, &lt; ni &gt;. Ejemplo: T-001.",IF(COUNTIFS('Exits'!$A$9:$A$608,A535)&lt;&gt;1,"ID de salida duplicado",IF(B535="","Introduzca el ID de la operación principal",IF(IF(IFERROR(OR(CODE(UPPER(LEFT(B535,1)))&lt;65,CODE(UPPER(LEFT(B535,1)))&gt;90),TRUE),TRUE,OR(NOT(ISTEXT(B535)),LEN(B535)&gt;64,LEN(B535)&lt;&gt;LEN(SUBSTITUTE(B535,"*","")),LEN(B535)&lt;&gt;LEN(SUBSTITUTE(B535,"?","")),LEN(B535)&lt;&gt;LEN(SUBSTITUTE(B535,"~","")),LEN(B535)&lt;&gt;LEN(SUBSTITUTE(B535,"=","")),LEN(B535)&lt;&gt;LEN(SUBSTITUTE(B535,"&lt;","")),LEN(B535)&lt;&gt;LEN(SUBSTITUTE(B535,"&gt;","")))),"ID: texto que empiece por A–Z, hasta 64 caracteres; sin *, ?, ~, =, &lt; ni &gt;. Ejemplo: T-001.",IF(COUNTIFS('Trades'!$A$9:$A$208,B535)&lt;&gt;1,"El ID debe corresponder a una sola fila de Trades",IF(NOT(ISNUMBER(C535)),"Introduzca una fecha y hora de cierre válidas",IF(OR(C535&lt;1,C535&gt;2958465),"Introduzca una fecha y hora de cierre válidas",IF(NOT(ISNUMBER(D535)),"Indique una cantidad cerrada positiva",IF(OR(D535&lt;=0,D535&gt;1000000,ROUND(D535,8)&lt;&gt;D535),"Indique una cantidad cerrada positiva",IF(NOT(ISNUMBER(INDEX('Trades'!$D$9:$D$208,MATCH(B535,'Trades'!$A$9:$A$208,0)))),"Introduzca una fecha y hora de apertura válidas",IF(C535&lt;INDEX('Trades'!$D$9:$D$208,MATCH(B535,'Trades'!$A$9:$A$208,0)),"El cierre precede a la apertura",IF(AND(E535&lt;&gt;"",OR(NOT(ISNUMBER(E535)),E535&lt;=0)),"Indique un precio positivo o deje la celda vacía",IF(AND(F535&lt;&gt;"",NOT(ISNUMBER(F535))),"El P&amp;L bruto debe ser numérico o estar vacío",IF(AND(ISNUMBER(F535),OR(ABS(F535)&gt;1000000000,ROUND(F535,2)&lt;&gt;F535)),"Importes: hasta 2 decimales; valor absoluto de entrada ≤ 1.000.000.000.",""))))))))))))))))</x:f>
      </x:c>
      <x:c r="I535" s="29" t="str">
        <x:f>IF(ISNUMBER(D535),ROUND(D535,8),"")</x:f>
      </x:c>
      <x:c r="J535" s="29" t="n">
        <x:f>IF(ISNUMBER(F535),1,0)</x:f>
        <x:v>0</x:v>
      </x:c>
      <x:c r="K535" s="29" t="n">
        <x:f>IF(COUNTA(A535:F535)=0,0,1)</x:f>
        <x:v>0</x:v>
      </x:c>
    </x:row>
    <x:row r="536" ht="36" customHeight="1">
      <x:c r="A536" s="34"/>
      <x:c r="B536" s="34"/>
      <x:c r="C536" s="35"/>
      <x:c r="D536" s="36"/>
      <x:c r="E536" s="36"/>
      <x:c r="F536" s="37"/>
      <x:c r="G536" s="38" t="n">
        <x:f>IF(K536=0,0,IF(H536="",1,-1))</x:f>
        <x:v>0</x:v>
      </x:c>
      <x:c r="H536" s="33" t="str">
        <x:f>IF(K536=0,"",IF(A536="","Introduzca el ID de salida",IF(IF(IFERROR(OR(CODE(UPPER(LEFT(A536,1)))&lt;65,CODE(UPPER(LEFT(A536,1)))&gt;90),TRUE),TRUE,OR(NOT(ISTEXT(A536)),LEN(A536)&gt;64,LEN(A536)&lt;&gt;LEN(SUBSTITUTE(A536,"*","")),LEN(A536)&lt;&gt;LEN(SUBSTITUTE(A536,"?","")),LEN(A536)&lt;&gt;LEN(SUBSTITUTE(A536,"~","")),LEN(A536)&lt;&gt;LEN(SUBSTITUTE(A536,"=","")),LEN(A536)&lt;&gt;LEN(SUBSTITUTE(A536,"&lt;","")),LEN(A536)&lt;&gt;LEN(SUBSTITUTE(A536,"&gt;","")))),"ID: texto que empiece por A–Z, hasta 64 caracteres; sin *, ?, ~, =, &lt; ni &gt;. Ejemplo: T-001.",IF(COUNTIFS('Exits'!$A$9:$A$608,A536)&lt;&gt;1,"ID de salida duplicado",IF(B536="","Introduzca el ID de la operación principal",IF(IF(IFERROR(OR(CODE(UPPER(LEFT(B536,1)))&lt;65,CODE(UPPER(LEFT(B536,1)))&gt;90),TRUE),TRUE,OR(NOT(ISTEXT(B536)),LEN(B536)&gt;64,LEN(B536)&lt;&gt;LEN(SUBSTITUTE(B536,"*","")),LEN(B536)&lt;&gt;LEN(SUBSTITUTE(B536,"?","")),LEN(B536)&lt;&gt;LEN(SUBSTITUTE(B536,"~","")),LEN(B536)&lt;&gt;LEN(SUBSTITUTE(B536,"=","")),LEN(B536)&lt;&gt;LEN(SUBSTITUTE(B536,"&lt;","")),LEN(B536)&lt;&gt;LEN(SUBSTITUTE(B536,"&gt;","")))),"ID: texto que empiece por A–Z, hasta 64 caracteres; sin *, ?, ~, =, &lt; ni &gt;. Ejemplo: T-001.",IF(COUNTIFS('Trades'!$A$9:$A$208,B536)&lt;&gt;1,"El ID debe corresponder a una sola fila de Trades",IF(NOT(ISNUMBER(C536)),"Introduzca una fecha y hora de cierre válidas",IF(OR(C536&lt;1,C536&gt;2958465),"Introduzca una fecha y hora de cierre válidas",IF(NOT(ISNUMBER(D536)),"Indique una cantidad cerrada positiva",IF(OR(D536&lt;=0,D536&gt;1000000,ROUND(D536,8)&lt;&gt;D536),"Indique una cantidad cerrada positiva",IF(NOT(ISNUMBER(INDEX('Trades'!$D$9:$D$208,MATCH(B536,'Trades'!$A$9:$A$208,0)))),"Introduzca una fecha y hora de apertura válidas",IF(C536&lt;INDEX('Trades'!$D$9:$D$208,MATCH(B536,'Trades'!$A$9:$A$208,0)),"El cierre precede a la apertura",IF(AND(E536&lt;&gt;"",OR(NOT(ISNUMBER(E536)),E536&lt;=0)),"Indique un precio positivo o deje la celda vacía",IF(AND(F536&lt;&gt;"",NOT(ISNUMBER(F536))),"El P&amp;L bruto debe ser numérico o estar vacío",IF(AND(ISNUMBER(F536),OR(ABS(F536)&gt;1000000000,ROUND(F536,2)&lt;&gt;F536)),"Importes: hasta 2 decimales; valor absoluto de entrada ≤ 1.000.000.000.",""))))))))))))))))</x:f>
      </x:c>
      <x:c r="I536" s="29" t="str">
        <x:f>IF(ISNUMBER(D536),ROUND(D536,8),"")</x:f>
      </x:c>
      <x:c r="J536" s="29" t="n">
        <x:f>IF(ISNUMBER(F536),1,0)</x:f>
        <x:v>0</x:v>
      </x:c>
      <x:c r="K536" s="29" t="n">
        <x:f>IF(COUNTA(A536:F536)=0,0,1)</x:f>
        <x:v>0</x:v>
      </x:c>
    </x:row>
    <x:row r="537" ht="36" customHeight="1">
      <x:c r="A537" s="34"/>
      <x:c r="B537" s="34"/>
      <x:c r="C537" s="35"/>
      <x:c r="D537" s="36"/>
      <x:c r="E537" s="36"/>
      <x:c r="F537" s="37"/>
      <x:c r="G537" s="38" t="n">
        <x:f>IF(K537=0,0,IF(H537="",1,-1))</x:f>
        <x:v>0</x:v>
      </x:c>
      <x:c r="H537" s="33" t="str">
        <x:f>IF(K537=0,"",IF(A537="","Introduzca el ID de salida",IF(IF(IFERROR(OR(CODE(UPPER(LEFT(A537,1)))&lt;65,CODE(UPPER(LEFT(A537,1)))&gt;90),TRUE),TRUE,OR(NOT(ISTEXT(A537)),LEN(A537)&gt;64,LEN(A537)&lt;&gt;LEN(SUBSTITUTE(A537,"*","")),LEN(A537)&lt;&gt;LEN(SUBSTITUTE(A537,"?","")),LEN(A537)&lt;&gt;LEN(SUBSTITUTE(A537,"~","")),LEN(A537)&lt;&gt;LEN(SUBSTITUTE(A537,"=","")),LEN(A537)&lt;&gt;LEN(SUBSTITUTE(A537,"&lt;","")),LEN(A537)&lt;&gt;LEN(SUBSTITUTE(A537,"&gt;","")))),"ID: texto que empiece por A–Z, hasta 64 caracteres; sin *, ?, ~, =, &lt; ni &gt;. Ejemplo: T-001.",IF(COUNTIFS('Exits'!$A$9:$A$608,A537)&lt;&gt;1,"ID de salida duplicado",IF(B537="","Introduzca el ID de la operación principal",IF(IF(IFERROR(OR(CODE(UPPER(LEFT(B537,1)))&lt;65,CODE(UPPER(LEFT(B537,1)))&gt;90),TRUE),TRUE,OR(NOT(ISTEXT(B537)),LEN(B537)&gt;64,LEN(B537)&lt;&gt;LEN(SUBSTITUTE(B537,"*","")),LEN(B537)&lt;&gt;LEN(SUBSTITUTE(B537,"?","")),LEN(B537)&lt;&gt;LEN(SUBSTITUTE(B537,"~","")),LEN(B537)&lt;&gt;LEN(SUBSTITUTE(B537,"=","")),LEN(B537)&lt;&gt;LEN(SUBSTITUTE(B537,"&lt;","")),LEN(B537)&lt;&gt;LEN(SUBSTITUTE(B537,"&gt;","")))),"ID: texto que empiece por A–Z, hasta 64 caracteres; sin *, ?, ~, =, &lt; ni &gt;. Ejemplo: T-001.",IF(COUNTIFS('Trades'!$A$9:$A$208,B537)&lt;&gt;1,"El ID debe corresponder a una sola fila de Trades",IF(NOT(ISNUMBER(C537)),"Introduzca una fecha y hora de cierre válidas",IF(OR(C537&lt;1,C537&gt;2958465),"Introduzca una fecha y hora de cierre válidas",IF(NOT(ISNUMBER(D537)),"Indique una cantidad cerrada positiva",IF(OR(D537&lt;=0,D537&gt;1000000,ROUND(D537,8)&lt;&gt;D537),"Indique una cantidad cerrada positiva",IF(NOT(ISNUMBER(INDEX('Trades'!$D$9:$D$208,MATCH(B537,'Trades'!$A$9:$A$208,0)))),"Introduzca una fecha y hora de apertura válidas",IF(C537&lt;INDEX('Trades'!$D$9:$D$208,MATCH(B537,'Trades'!$A$9:$A$208,0)),"El cierre precede a la apertura",IF(AND(E537&lt;&gt;"",OR(NOT(ISNUMBER(E537)),E537&lt;=0)),"Indique un precio positivo o deje la celda vacía",IF(AND(F537&lt;&gt;"",NOT(ISNUMBER(F537))),"El P&amp;L bruto debe ser numérico o estar vacío",IF(AND(ISNUMBER(F537),OR(ABS(F537)&gt;1000000000,ROUND(F537,2)&lt;&gt;F537)),"Importes: hasta 2 decimales; valor absoluto de entrada ≤ 1.000.000.000.",""))))))))))))))))</x:f>
      </x:c>
      <x:c r="I537" s="29" t="str">
        <x:f>IF(ISNUMBER(D537),ROUND(D537,8),"")</x:f>
      </x:c>
      <x:c r="J537" s="29" t="n">
        <x:f>IF(ISNUMBER(F537),1,0)</x:f>
        <x:v>0</x:v>
      </x:c>
      <x:c r="K537" s="29" t="n">
        <x:f>IF(COUNTA(A537:F537)=0,0,1)</x:f>
        <x:v>0</x:v>
      </x:c>
    </x:row>
    <x:row r="538" ht="36" customHeight="1">
      <x:c r="A538" s="34"/>
      <x:c r="B538" s="34"/>
      <x:c r="C538" s="35"/>
      <x:c r="D538" s="36"/>
      <x:c r="E538" s="36"/>
      <x:c r="F538" s="37"/>
      <x:c r="G538" s="38" t="n">
        <x:f>IF(K538=0,0,IF(H538="",1,-1))</x:f>
        <x:v>0</x:v>
      </x:c>
      <x:c r="H538" s="33" t="str">
        <x:f>IF(K538=0,"",IF(A538="","Introduzca el ID de salida",IF(IF(IFERROR(OR(CODE(UPPER(LEFT(A538,1)))&lt;65,CODE(UPPER(LEFT(A538,1)))&gt;90),TRUE),TRUE,OR(NOT(ISTEXT(A538)),LEN(A538)&gt;64,LEN(A538)&lt;&gt;LEN(SUBSTITUTE(A538,"*","")),LEN(A538)&lt;&gt;LEN(SUBSTITUTE(A538,"?","")),LEN(A538)&lt;&gt;LEN(SUBSTITUTE(A538,"~","")),LEN(A538)&lt;&gt;LEN(SUBSTITUTE(A538,"=","")),LEN(A538)&lt;&gt;LEN(SUBSTITUTE(A538,"&lt;","")),LEN(A538)&lt;&gt;LEN(SUBSTITUTE(A538,"&gt;","")))),"ID: texto que empiece por A–Z, hasta 64 caracteres; sin *, ?, ~, =, &lt; ni &gt;. Ejemplo: T-001.",IF(COUNTIFS('Exits'!$A$9:$A$608,A538)&lt;&gt;1,"ID de salida duplicado",IF(B538="","Introduzca el ID de la operación principal",IF(IF(IFERROR(OR(CODE(UPPER(LEFT(B538,1)))&lt;65,CODE(UPPER(LEFT(B538,1)))&gt;90),TRUE),TRUE,OR(NOT(ISTEXT(B538)),LEN(B538)&gt;64,LEN(B538)&lt;&gt;LEN(SUBSTITUTE(B538,"*","")),LEN(B538)&lt;&gt;LEN(SUBSTITUTE(B538,"?","")),LEN(B538)&lt;&gt;LEN(SUBSTITUTE(B538,"~","")),LEN(B538)&lt;&gt;LEN(SUBSTITUTE(B538,"=","")),LEN(B538)&lt;&gt;LEN(SUBSTITUTE(B538,"&lt;","")),LEN(B538)&lt;&gt;LEN(SUBSTITUTE(B538,"&gt;","")))),"ID: texto que empiece por A–Z, hasta 64 caracteres; sin *, ?, ~, =, &lt; ni &gt;. Ejemplo: T-001.",IF(COUNTIFS('Trades'!$A$9:$A$208,B538)&lt;&gt;1,"El ID debe corresponder a una sola fila de Trades",IF(NOT(ISNUMBER(C538)),"Introduzca una fecha y hora de cierre válidas",IF(OR(C538&lt;1,C538&gt;2958465),"Introduzca una fecha y hora de cierre válidas",IF(NOT(ISNUMBER(D538)),"Indique una cantidad cerrada positiva",IF(OR(D538&lt;=0,D538&gt;1000000,ROUND(D538,8)&lt;&gt;D538),"Indique una cantidad cerrada positiva",IF(NOT(ISNUMBER(INDEX('Trades'!$D$9:$D$208,MATCH(B538,'Trades'!$A$9:$A$208,0)))),"Introduzca una fecha y hora de apertura válidas",IF(C538&lt;INDEX('Trades'!$D$9:$D$208,MATCH(B538,'Trades'!$A$9:$A$208,0)),"El cierre precede a la apertura",IF(AND(E538&lt;&gt;"",OR(NOT(ISNUMBER(E538)),E538&lt;=0)),"Indique un precio positivo o deje la celda vacía",IF(AND(F538&lt;&gt;"",NOT(ISNUMBER(F538))),"El P&amp;L bruto debe ser numérico o estar vacío",IF(AND(ISNUMBER(F538),OR(ABS(F538)&gt;1000000000,ROUND(F538,2)&lt;&gt;F538)),"Importes: hasta 2 decimales; valor absoluto de entrada ≤ 1.000.000.000.",""))))))))))))))))</x:f>
      </x:c>
      <x:c r="I538" s="29" t="str">
        <x:f>IF(ISNUMBER(D538),ROUND(D538,8),"")</x:f>
      </x:c>
      <x:c r="J538" s="29" t="n">
        <x:f>IF(ISNUMBER(F538),1,0)</x:f>
        <x:v>0</x:v>
      </x:c>
      <x:c r="K538" s="29" t="n">
        <x:f>IF(COUNTA(A538:F538)=0,0,1)</x:f>
        <x:v>0</x:v>
      </x:c>
    </x:row>
    <x:row r="539" ht="36" customHeight="1">
      <x:c r="A539" s="34"/>
      <x:c r="B539" s="34"/>
      <x:c r="C539" s="35"/>
      <x:c r="D539" s="36"/>
      <x:c r="E539" s="36"/>
      <x:c r="F539" s="37"/>
      <x:c r="G539" s="38" t="n">
        <x:f>IF(K539=0,0,IF(H539="",1,-1))</x:f>
        <x:v>0</x:v>
      </x:c>
      <x:c r="H539" s="33" t="str">
        <x:f>IF(K539=0,"",IF(A539="","Introduzca el ID de salida",IF(IF(IFERROR(OR(CODE(UPPER(LEFT(A539,1)))&lt;65,CODE(UPPER(LEFT(A539,1)))&gt;90),TRUE),TRUE,OR(NOT(ISTEXT(A539)),LEN(A539)&gt;64,LEN(A539)&lt;&gt;LEN(SUBSTITUTE(A539,"*","")),LEN(A539)&lt;&gt;LEN(SUBSTITUTE(A539,"?","")),LEN(A539)&lt;&gt;LEN(SUBSTITUTE(A539,"~","")),LEN(A539)&lt;&gt;LEN(SUBSTITUTE(A539,"=","")),LEN(A539)&lt;&gt;LEN(SUBSTITUTE(A539,"&lt;","")),LEN(A539)&lt;&gt;LEN(SUBSTITUTE(A539,"&gt;","")))),"ID: texto que empiece por A–Z, hasta 64 caracteres; sin *, ?, ~, =, &lt; ni &gt;. Ejemplo: T-001.",IF(COUNTIFS('Exits'!$A$9:$A$608,A539)&lt;&gt;1,"ID de salida duplicado",IF(B539="","Introduzca el ID de la operación principal",IF(IF(IFERROR(OR(CODE(UPPER(LEFT(B539,1)))&lt;65,CODE(UPPER(LEFT(B539,1)))&gt;90),TRUE),TRUE,OR(NOT(ISTEXT(B539)),LEN(B539)&gt;64,LEN(B539)&lt;&gt;LEN(SUBSTITUTE(B539,"*","")),LEN(B539)&lt;&gt;LEN(SUBSTITUTE(B539,"?","")),LEN(B539)&lt;&gt;LEN(SUBSTITUTE(B539,"~","")),LEN(B539)&lt;&gt;LEN(SUBSTITUTE(B539,"=","")),LEN(B539)&lt;&gt;LEN(SUBSTITUTE(B539,"&lt;","")),LEN(B539)&lt;&gt;LEN(SUBSTITUTE(B539,"&gt;","")))),"ID: texto que empiece por A–Z, hasta 64 caracteres; sin *, ?, ~, =, &lt; ni &gt;. Ejemplo: T-001.",IF(COUNTIFS('Trades'!$A$9:$A$208,B539)&lt;&gt;1,"El ID debe corresponder a una sola fila de Trades",IF(NOT(ISNUMBER(C539)),"Introduzca una fecha y hora de cierre válidas",IF(OR(C539&lt;1,C539&gt;2958465),"Introduzca una fecha y hora de cierre válidas",IF(NOT(ISNUMBER(D539)),"Indique una cantidad cerrada positiva",IF(OR(D539&lt;=0,D539&gt;1000000,ROUND(D539,8)&lt;&gt;D539),"Indique una cantidad cerrada positiva",IF(NOT(ISNUMBER(INDEX('Trades'!$D$9:$D$208,MATCH(B539,'Trades'!$A$9:$A$208,0)))),"Introduzca una fecha y hora de apertura válidas",IF(C539&lt;INDEX('Trades'!$D$9:$D$208,MATCH(B539,'Trades'!$A$9:$A$208,0)),"El cierre precede a la apertura",IF(AND(E539&lt;&gt;"",OR(NOT(ISNUMBER(E539)),E539&lt;=0)),"Indique un precio positivo o deje la celda vacía",IF(AND(F539&lt;&gt;"",NOT(ISNUMBER(F539))),"El P&amp;L bruto debe ser numérico o estar vacío",IF(AND(ISNUMBER(F539),OR(ABS(F539)&gt;1000000000,ROUND(F539,2)&lt;&gt;F539)),"Importes: hasta 2 decimales; valor absoluto de entrada ≤ 1.000.000.000.",""))))))))))))))))</x:f>
      </x:c>
      <x:c r="I539" s="29" t="str">
        <x:f>IF(ISNUMBER(D539),ROUND(D539,8),"")</x:f>
      </x:c>
      <x:c r="J539" s="29" t="n">
        <x:f>IF(ISNUMBER(F539),1,0)</x:f>
        <x:v>0</x:v>
      </x:c>
      <x:c r="K539" s="29" t="n">
        <x:f>IF(COUNTA(A539:F539)=0,0,1)</x:f>
        <x:v>0</x:v>
      </x:c>
    </x:row>
    <x:row r="540" ht="36" customHeight="1">
      <x:c r="A540" s="34"/>
      <x:c r="B540" s="34"/>
      <x:c r="C540" s="35"/>
      <x:c r="D540" s="36"/>
      <x:c r="E540" s="36"/>
      <x:c r="F540" s="37"/>
      <x:c r="G540" s="38" t="n">
        <x:f>IF(K540=0,0,IF(H540="",1,-1))</x:f>
        <x:v>0</x:v>
      </x:c>
      <x:c r="H540" s="33" t="str">
        <x:f>IF(K540=0,"",IF(A540="","Introduzca el ID de salida",IF(IF(IFERROR(OR(CODE(UPPER(LEFT(A540,1)))&lt;65,CODE(UPPER(LEFT(A540,1)))&gt;90),TRUE),TRUE,OR(NOT(ISTEXT(A540)),LEN(A540)&gt;64,LEN(A540)&lt;&gt;LEN(SUBSTITUTE(A540,"*","")),LEN(A540)&lt;&gt;LEN(SUBSTITUTE(A540,"?","")),LEN(A540)&lt;&gt;LEN(SUBSTITUTE(A540,"~","")),LEN(A540)&lt;&gt;LEN(SUBSTITUTE(A540,"=","")),LEN(A540)&lt;&gt;LEN(SUBSTITUTE(A540,"&lt;","")),LEN(A540)&lt;&gt;LEN(SUBSTITUTE(A540,"&gt;","")))),"ID: texto que empiece por A–Z, hasta 64 caracteres; sin *, ?, ~, =, &lt; ni &gt;. Ejemplo: T-001.",IF(COUNTIFS('Exits'!$A$9:$A$608,A540)&lt;&gt;1,"ID de salida duplicado",IF(B540="","Introduzca el ID de la operación principal",IF(IF(IFERROR(OR(CODE(UPPER(LEFT(B540,1)))&lt;65,CODE(UPPER(LEFT(B540,1)))&gt;90),TRUE),TRUE,OR(NOT(ISTEXT(B540)),LEN(B540)&gt;64,LEN(B540)&lt;&gt;LEN(SUBSTITUTE(B540,"*","")),LEN(B540)&lt;&gt;LEN(SUBSTITUTE(B540,"?","")),LEN(B540)&lt;&gt;LEN(SUBSTITUTE(B540,"~","")),LEN(B540)&lt;&gt;LEN(SUBSTITUTE(B540,"=","")),LEN(B540)&lt;&gt;LEN(SUBSTITUTE(B540,"&lt;","")),LEN(B540)&lt;&gt;LEN(SUBSTITUTE(B540,"&gt;","")))),"ID: texto que empiece por A–Z, hasta 64 caracteres; sin *, ?, ~, =, &lt; ni &gt;. Ejemplo: T-001.",IF(COUNTIFS('Trades'!$A$9:$A$208,B540)&lt;&gt;1,"El ID debe corresponder a una sola fila de Trades",IF(NOT(ISNUMBER(C540)),"Introduzca una fecha y hora de cierre válidas",IF(OR(C540&lt;1,C540&gt;2958465),"Introduzca una fecha y hora de cierre válidas",IF(NOT(ISNUMBER(D540)),"Indique una cantidad cerrada positiva",IF(OR(D540&lt;=0,D540&gt;1000000,ROUND(D540,8)&lt;&gt;D540),"Indique una cantidad cerrada positiva",IF(NOT(ISNUMBER(INDEX('Trades'!$D$9:$D$208,MATCH(B540,'Trades'!$A$9:$A$208,0)))),"Introduzca una fecha y hora de apertura válidas",IF(C540&lt;INDEX('Trades'!$D$9:$D$208,MATCH(B540,'Trades'!$A$9:$A$208,0)),"El cierre precede a la apertura",IF(AND(E540&lt;&gt;"",OR(NOT(ISNUMBER(E540)),E540&lt;=0)),"Indique un precio positivo o deje la celda vacía",IF(AND(F540&lt;&gt;"",NOT(ISNUMBER(F540))),"El P&amp;L bruto debe ser numérico o estar vacío",IF(AND(ISNUMBER(F540),OR(ABS(F540)&gt;1000000000,ROUND(F540,2)&lt;&gt;F540)),"Importes: hasta 2 decimales; valor absoluto de entrada ≤ 1.000.000.000.",""))))))))))))))))</x:f>
      </x:c>
      <x:c r="I540" s="29" t="str">
        <x:f>IF(ISNUMBER(D540),ROUND(D540,8),"")</x:f>
      </x:c>
      <x:c r="J540" s="29" t="n">
        <x:f>IF(ISNUMBER(F540),1,0)</x:f>
        <x:v>0</x:v>
      </x:c>
      <x:c r="K540" s="29" t="n">
        <x:f>IF(COUNTA(A540:F540)=0,0,1)</x:f>
        <x:v>0</x:v>
      </x:c>
    </x:row>
    <x:row r="541" ht="36" customHeight="1">
      <x:c r="A541" s="34"/>
      <x:c r="B541" s="34"/>
      <x:c r="C541" s="35"/>
      <x:c r="D541" s="36"/>
      <x:c r="E541" s="36"/>
      <x:c r="F541" s="37"/>
      <x:c r="G541" s="38" t="n">
        <x:f>IF(K541=0,0,IF(H541="",1,-1))</x:f>
        <x:v>0</x:v>
      </x:c>
      <x:c r="H541" s="33" t="str">
        <x:f>IF(K541=0,"",IF(A541="","Introduzca el ID de salida",IF(IF(IFERROR(OR(CODE(UPPER(LEFT(A541,1)))&lt;65,CODE(UPPER(LEFT(A541,1)))&gt;90),TRUE),TRUE,OR(NOT(ISTEXT(A541)),LEN(A541)&gt;64,LEN(A541)&lt;&gt;LEN(SUBSTITUTE(A541,"*","")),LEN(A541)&lt;&gt;LEN(SUBSTITUTE(A541,"?","")),LEN(A541)&lt;&gt;LEN(SUBSTITUTE(A541,"~","")),LEN(A541)&lt;&gt;LEN(SUBSTITUTE(A541,"=","")),LEN(A541)&lt;&gt;LEN(SUBSTITUTE(A541,"&lt;","")),LEN(A541)&lt;&gt;LEN(SUBSTITUTE(A541,"&gt;","")))),"ID: texto que empiece por A–Z, hasta 64 caracteres; sin *, ?, ~, =, &lt; ni &gt;. Ejemplo: T-001.",IF(COUNTIFS('Exits'!$A$9:$A$608,A541)&lt;&gt;1,"ID de salida duplicado",IF(B541="","Introduzca el ID de la operación principal",IF(IF(IFERROR(OR(CODE(UPPER(LEFT(B541,1)))&lt;65,CODE(UPPER(LEFT(B541,1)))&gt;90),TRUE),TRUE,OR(NOT(ISTEXT(B541)),LEN(B541)&gt;64,LEN(B541)&lt;&gt;LEN(SUBSTITUTE(B541,"*","")),LEN(B541)&lt;&gt;LEN(SUBSTITUTE(B541,"?","")),LEN(B541)&lt;&gt;LEN(SUBSTITUTE(B541,"~","")),LEN(B541)&lt;&gt;LEN(SUBSTITUTE(B541,"=","")),LEN(B541)&lt;&gt;LEN(SUBSTITUTE(B541,"&lt;","")),LEN(B541)&lt;&gt;LEN(SUBSTITUTE(B541,"&gt;","")))),"ID: texto que empiece por A–Z, hasta 64 caracteres; sin *, ?, ~, =, &lt; ni &gt;. Ejemplo: T-001.",IF(COUNTIFS('Trades'!$A$9:$A$208,B541)&lt;&gt;1,"El ID debe corresponder a una sola fila de Trades",IF(NOT(ISNUMBER(C541)),"Introduzca una fecha y hora de cierre válidas",IF(OR(C541&lt;1,C541&gt;2958465),"Introduzca una fecha y hora de cierre válidas",IF(NOT(ISNUMBER(D541)),"Indique una cantidad cerrada positiva",IF(OR(D541&lt;=0,D541&gt;1000000,ROUND(D541,8)&lt;&gt;D541),"Indique una cantidad cerrada positiva",IF(NOT(ISNUMBER(INDEX('Trades'!$D$9:$D$208,MATCH(B541,'Trades'!$A$9:$A$208,0)))),"Introduzca una fecha y hora de apertura válidas",IF(C541&lt;INDEX('Trades'!$D$9:$D$208,MATCH(B541,'Trades'!$A$9:$A$208,0)),"El cierre precede a la apertura",IF(AND(E541&lt;&gt;"",OR(NOT(ISNUMBER(E541)),E541&lt;=0)),"Indique un precio positivo o deje la celda vacía",IF(AND(F541&lt;&gt;"",NOT(ISNUMBER(F541))),"El P&amp;L bruto debe ser numérico o estar vacío",IF(AND(ISNUMBER(F541),OR(ABS(F541)&gt;1000000000,ROUND(F541,2)&lt;&gt;F541)),"Importes: hasta 2 decimales; valor absoluto de entrada ≤ 1.000.000.000.",""))))))))))))))))</x:f>
      </x:c>
      <x:c r="I541" s="29" t="str">
        <x:f>IF(ISNUMBER(D541),ROUND(D541,8),"")</x:f>
      </x:c>
      <x:c r="J541" s="29" t="n">
        <x:f>IF(ISNUMBER(F541),1,0)</x:f>
        <x:v>0</x:v>
      </x:c>
      <x:c r="K541" s="29" t="n">
        <x:f>IF(COUNTA(A541:F541)=0,0,1)</x:f>
        <x:v>0</x:v>
      </x:c>
    </x:row>
    <x:row r="542" ht="36" customHeight="1">
      <x:c r="A542" s="34"/>
      <x:c r="B542" s="34"/>
      <x:c r="C542" s="35"/>
      <x:c r="D542" s="36"/>
      <x:c r="E542" s="36"/>
      <x:c r="F542" s="37"/>
      <x:c r="G542" s="38" t="n">
        <x:f>IF(K542=0,0,IF(H542="",1,-1))</x:f>
        <x:v>0</x:v>
      </x:c>
      <x:c r="H542" s="33" t="str">
        <x:f>IF(K542=0,"",IF(A542="","Introduzca el ID de salida",IF(IF(IFERROR(OR(CODE(UPPER(LEFT(A542,1)))&lt;65,CODE(UPPER(LEFT(A542,1)))&gt;90),TRUE),TRUE,OR(NOT(ISTEXT(A542)),LEN(A542)&gt;64,LEN(A542)&lt;&gt;LEN(SUBSTITUTE(A542,"*","")),LEN(A542)&lt;&gt;LEN(SUBSTITUTE(A542,"?","")),LEN(A542)&lt;&gt;LEN(SUBSTITUTE(A542,"~","")),LEN(A542)&lt;&gt;LEN(SUBSTITUTE(A542,"=","")),LEN(A542)&lt;&gt;LEN(SUBSTITUTE(A542,"&lt;","")),LEN(A542)&lt;&gt;LEN(SUBSTITUTE(A542,"&gt;","")))),"ID: texto que empiece por A–Z, hasta 64 caracteres; sin *, ?, ~, =, &lt; ni &gt;. Ejemplo: T-001.",IF(COUNTIFS('Exits'!$A$9:$A$608,A542)&lt;&gt;1,"ID de salida duplicado",IF(B542="","Introduzca el ID de la operación principal",IF(IF(IFERROR(OR(CODE(UPPER(LEFT(B542,1)))&lt;65,CODE(UPPER(LEFT(B542,1)))&gt;90),TRUE),TRUE,OR(NOT(ISTEXT(B542)),LEN(B542)&gt;64,LEN(B542)&lt;&gt;LEN(SUBSTITUTE(B542,"*","")),LEN(B542)&lt;&gt;LEN(SUBSTITUTE(B542,"?","")),LEN(B542)&lt;&gt;LEN(SUBSTITUTE(B542,"~","")),LEN(B542)&lt;&gt;LEN(SUBSTITUTE(B542,"=","")),LEN(B542)&lt;&gt;LEN(SUBSTITUTE(B542,"&lt;","")),LEN(B542)&lt;&gt;LEN(SUBSTITUTE(B542,"&gt;","")))),"ID: texto que empiece por A–Z, hasta 64 caracteres; sin *, ?, ~, =, &lt; ni &gt;. Ejemplo: T-001.",IF(COUNTIFS('Trades'!$A$9:$A$208,B542)&lt;&gt;1,"El ID debe corresponder a una sola fila de Trades",IF(NOT(ISNUMBER(C542)),"Introduzca una fecha y hora de cierre válidas",IF(OR(C542&lt;1,C542&gt;2958465),"Introduzca una fecha y hora de cierre válidas",IF(NOT(ISNUMBER(D542)),"Indique una cantidad cerrada positiva",IF(OR(D542&lt;=0,D542&gt;1000000,ROUND(D542,8)&lt;&gt;D542),"Indique una cantidad cerrada positiva",IF(NOT(ISNUMBER(INDEX('Trades'!$D$9:$D$208,MATCH(B542,'Trades'!$A$9:$A$208,0)))),"Introduzca una fecha y hora de apertura válidas",IF(C542&lt;INDEX('Trades'!$D$9:$D$208,MATCH(B542,'Trades'!$A$9:$A$208,0)),"El cierre precede a la apertura",IF(AND(E542&lt;&gt;"",OR(NOT(ISNUMBER(E542)),E542&lt;=0)),"Indique un precio positivo o deje la celda vacía",IF(AND(F542&lt;&gt;"",NOT(ISNUMBER(F542))),"El P&amp;L bruto debe ser numérico o estar vacío",IF(AND(ISNUMBER(F542),OR(ABS(F542)&gt;1000000000,ROUND(F542,2)&lt;&gt;F542)),"Importes: hasta 2 decimales; valor absoluto de entrada ≤ 1.000.000.000.",""))))))))))))))))</x:f>
      </x:c>
      <x:c r="I542" s="29" t="str">
        <x:f>IF(ISNUMBER(D542),ROUND(D542,8),"")</x:f>
      </x:c>
      <x:c r="J542" s="29" t="n">
        <x:f>IF(ISNUMBER(F542),1,0)</x:f>
        <x:v>0</x:v>
      </x:c>
      <x:c r="K542" s="29" t="n">
        <x:f>IF(COUNTA(A542:F542)=0,0,1)</x:f>
        <x:v>0</x:v>
      </x:c>
    </x:row>
    <x:row r="543" ht="36" customHeight="1">
      <x:c r="A543" s="34"/>
      <x:c r="B543" s="34"/>
      <x:c r="C543" s="35"/>
      <x:c r="D543" s="36"/>
      <x:c r="E543" s="36"/>
      <x:c r="F543" s="37"/>
      <x:c r="G543" s="38" t="n">
        <x:f>IF(K543=0,0,IF(H543="",1,-1))</x:f>
        <x:v>0</x:v>
      </x:c>
      <x:c r="H543" s="33" t="str">
        <x:f>IF(K543=0,"",IF(A543="","Introduzca el ID de salida",IF(IF(IFERROR(OR(CODE(UPPER(LEFT(A543,1)))&lt;65,CODE(UPPER(LEFT(A543,1)))&gt;90),TRUE),TRUE,OR(NOT(ISTEXT(A543)),LEN(A543)&gt;64,LEN(A543)&lt;&gt;LEN(SUBSTITUTE(A543,"*","")),LEN(A543)&lt;&gt;LEN(SUBSTITUTE(A543,"?","")),LEN(A543)&lt;&gt;LEN(SUBSTITUTE(A543,"~","")),LEN(A543)&lt;&gt;LEN(SUBSTITUTE(A543,"=","")),LEN(A543)&lt;&gt;LEN(SUBSTITUTE(A543,"&lt;","")),LEN(A543)&lt;&gt;LEN(SUBSTITUTE(A543,"&gt;","")))),"ID: texto que empiece por A–Z, hasta 64 caracteres; sin *, ?, ~, =, &lt; ni &gt;. Ejemplo: T-001.",IF(COUNTIFS('Exits'!$A$9:$A$608,A543)&lt;&gt;1,"ID de salida duplicado",IF(B543="","Introduzca el ID de la operación principal",IF(IF(IFERROR(OR(CODE(UPPER(LEFT(B543,1)))&lt;65,CODE(UPPER(LEFT(B543,1)))&gt;90),TRUE),TRUE,OR(NOT(ISTEXT(B543)),LEN(B543)&gt;64,LEN(B543)&lt;&gt;LEN(SUBSTITUTE(B543,"*","")),LEN(B543)&lt;&gt;LEN(SUBSTITUTE(B543,"?","")),LEN(B543)&lt;&gt;LEN(SUBSTITUTE(B543,"~","")),LEN(B543)&lt;&gt;LEN(SUBSTITUTE(B543,"=","")),LEN(B543)&lt;&gt;LEN(SUBSTITUTE(B543,"&lt;","")),LEN(B543)&lt;&gt;LEN(SUBSTITUTE(B543,"&gt;","")))),"ID: texto que empiece por A–Z, hasta 64 caracteres; sin *, ?, ~, =, &lt; ni &gt;. Ejemplo: T-001.",IF(COUNTIFS('Trades'!$A$9:$A$208,B543)&lt;&gt;1,"El ID debe corresponder a una sola fila de Trades",IF(NOT(ISNUMBER(C543)),"Introduzca una fecha y hora de cierre válidas",IF(OR(C543&lt;1,C543&gt;2958465),"Introduzca una fecha y hora de cierre válidas",IF(NOT(ISNUMBER(D543)),"Indique una cantidad cerrada positiva",IF(OR(D543&lt;=0,D543&gt;1000000,ROUND(D543,8)&lt;&gt;D543),"Indique una cantidad cerrada positiva",IF(NOT(ISNUMBER(INDEX('Trades'!$D$9:$D$208,MATCH(B543,'Trades'!$A$9:$A$208,0)))),"Introduzca una fecha y hora de apertura válidas",IF(C543&lt;INDEX('Trades'!$D$9:$D$208,MATCH(B543,'Trades'!$A$9:$A$208,0)),"El cierre precede a la apertura",IF(AND(E543&lt;&gt;"",OR(NOT(ISNUMBER(E543)),E543&lt;=0)),"Indique un precio positivo o deje la celda vacía",IF(AND(F543&lt;&gt;"",NOT(ISNUMBER(F543))),"El P&amp;L bruto debe ser numérico o estar vacío",IF(AND(ISNUMBER(F543),OR(ABS(F543)&gt;1000000000,ROUND(F543,2)&lt;&gt;F543)),"Importes: hasta 2 decimales; valor absoluto de entrada ≤ 1.000.000.000.",""))))))))))))))))</x:f>
      </x:c>
      <x:c r="I543" s="29" t="str">
        <x:f>IF(ISNUMBER(D543),ROUND(D543,8),"")</x:f>
      </x:c>
      <x:c r="J543" s="29" t="n">
        <x:f>IF(ISNUMBER(F543),1,0)</x:f>
        <x:v>0</x:v>
      </x:c>
      <x:c r="K543" s="29" t="n">
        <x:f>IF(COUNTA(A543:F543)=0,0,1)</x:f>
        <x:v>0</x:v>
      </x:c>
    </x:row>
    <x:row r="544" ht="36" customHeight="1">
      <x:c r="A544" s="34"/>
      <x:c r="B544" s="34"/>
      <x:c r="C544" s="35"/>
      <x:c r="D544" s="36"/>
      <x:c r="E544" s="36"/>
      <x:c r="F544" s="37"/>
      <x:c r="G544" s="38" t="n">
        <x:f>IF(K544=0,0,IF(H544="",1,-1))</x:f>
        <x:v>0</x:v>
      </x:c>
      <x:c r="H544" s="33" t="str">
        <x:f>IF(K544=0,"",IF(A544="","Introduzca el ID de salida",IF(IF(IFERROR(OR(CODE(UPPER(LEFT(A544,1)))&lt;65,CODE(UPPER(LEFT(A544,1)))&gt;90),TRUE),TRUE,OR(NOT(ISTEXT(A544)),LEN(A544)&gt;64,LEN(A544)&lt;&gt;LEN(SUBSTITUTE(A544,"*","")),LEN(A544)&lt;&gt;LEN(SUBSTITUTE(A544,"?","")),LEN(A544)&lt;&gt;LEN(SUBSTITUTE(A544,"~","")),LEN(A544)&lt;&gt;LEN(SUBSTITUTE(A544,"=","")),LEN(A544)&lt;&gt;LEN(SUBSTITUTE(A544,"&lt;","")),LEN(A544)&lt;&gt;LEN(SUBSTITUTE(A544,"&gt;","")))),"ID: texto que empiece por A–Z, hasta 64 caracteres; sin *, ?, ~, =, &lt; ni &gt;. Ejemplo: T-001.",IF(COUNTIFS('Exits'!$A$9:$A$608,A544)&lt;&gt;1,"ID de salida duplicado",IF(B544="","Introduzca el ID de la operación principal",IF(IF(IFERROR(OR(CODE(UPPER(LEFT(B544,1)))&lt;65,CODE(UPPER(LEFT(B544,1)))&gt;90),TRUE),TRUE,OR(NOT(ISTEXT(B544)),LEN(B544)&gt;64,LEN(B544)&lt;&gt;LEN(SUBSTITUTE(B544,"*","")),LEN(B544)&lt;&gt;LEN(SUBSTITUTE(B544,"?","")),LEN(B544)&lt;&gt;LEN(SUBSTITUTE(B544,"~","")),LEN(B544)&lt;&gt;LEN(SUBSTITUTE(B544,"=","")),LEN(B544)&lt;&gt;LEN(SUBSTITUTE(B544,"&lt;","")),LEN(B544)&lt;&gt;LEN(SUBSTITUTE(B544,"&gt;","")))),"ID: texto que empiece por A–Z, hasta 64 caracteres; sin *, ?, ~, =, &lt; ni &gt;. Ejemplo: T-001.",IF(COUNTIFS('Trades'!$A$9:$A$208,B544)&lt;&gt;1,"El ID debe corresponder a una sola fila de Trades",IF(NOT(ISNUMBER(C544)),"Introduzca una fecha y hora de cierre válidas",IF(OR(C544&lt;1,C544&gt;2958465),"Introduzca una fecha y hora de cierre válidas",IF(NOT(ISNUMBER(D544)),"Indique una cantidad cerrada positiva",IF(OR(D544&lt;=0,D544&gt;1000000,ROUND(D544,8)&lt;&gt;D544),"Indique una cantidad cerrada positiva",IF(NOT(ISNUMBER(INDEX('Trades'!$D$9:$D$208,MATCH(B544,'Trades'!$A$9:$A$208,0)))),"Introduzca una fecha y hora de apertura válidas",IF(C544&lt;INDEX('Trades'!$D$9:$D$208,MATCH(B544,'Trades'!$A$9:$A$208,0)),"El cierre precede a la apertura",IF(AND(E544&lt;&gt;"",OR(NOT(ISNUMBER(E544)),E544&lt;=0)),"Indique un precio positivo o deje la celda vacía",IF(AND(F544&lt;&gt;"",NOT(ISNUMBER(F544))),"El P&amp;L bruto debe ser numérico o estar vacío",IF(AND(ISNUMBER(F544),OR(ABS(F544)&gt;1000000000,ROUND(F544,2)&lt;&gt;F544)),"Importes: hasta 2 decimales; valor absoluto de entrada ≤ 1.000.000.000.",""))))))))))))))))</x:f>
      </x:c>
      <x:c r="I544" s="29" t="str">
        <x:f>IF(ISNUMBER(D544),ROUND(D544,8),"")</x:f>
      </x:c>
      <x:c r="J544" s="29" t="n">
        <x:f>IF(ISNUMBER(F544),1,0)</x:f>
        <x:v>0</x:v>
      </x:c>
      <x:c r="K544" s="29" t="n">
        <x:f>IF(COUNTA(A544:F544)=0,0,1)</x:f>
        <x:v>0</x:v>
      </x:c>
    </x:row>
    <x:row r="545" ht="36" customHeight="1">
      <x:c r="A545" s="34"/>
      <x:c r="B545" s="34"/>
      <x:c r="C545" s="35"/>
      <x:c r="D545" s="36"/>
      <x:c r="E545" s="36"/>
      <x:c r="F545" s="37"/>
      <x:c r="G545" s="38" t="n">
        <x:f>IF(K545=0,0,IF(H545="",1,-1))</x:f>
        <x:v>0</x:v>
      </x:c>
      <x:c r="H545" s="33" t="str">
        <x:f>IF(K545=0,"",IF(A545="","Introduzca el ID de salida",IF(IF(IFERROR(OR(CODE(UPPER(LEFT(A545,1)))&lt;65,CODE(UPPER(LEFT(A545,1)))&gt;90),TRUE),TRUE,OR(NOT(ISTEXT(A545)),LEN(A545)&gt;64,LEN(A545)&lt;&gt;LEN(SUBSTITUTE(A545,"*","")),LEN(A545)&lt;&gt;LEN(SUBSTITUTE(A545,"?","")),LEN(A545)&lt;&gt;LEN(SUBSTITUTE(A545,"~","")),LEN(A545)&lt;&gt;LEN(SUBSTITUTE(A545,"=","")),LEN(A545)&lt;&gt;LEN(SUBSTITUTE(A545,"&lt;","")),LEN(A545)&lt;&gt;LEN(SUBSTITUTE(A545,"&gt;","")))),"ID: texto que empiece por A–Z, hasta 64 caracteres; sin *, ?, ~, =, &lt; ni &gt;. Ejemplo: T-001.",IF(COUNTIFS('Exits'!$A$9:$A$608,A545)&lt;&gt;1,"ID de salida duplicado",IF(B545="","Introduzca el ID de la operación principal",IF(IF(IFERROR(OR(CODE(UPPER(LEFT(B545,1)))&lt;65,CODE(UPPER(LEFT(B545,1)))&gt;90),TRUE),TRUE,OR(NOT(ISTEXT(B545)),LEN(B545)&gt;64,LEN(B545)&lt;&gt;LEN(SUBSTITUTE(B545,"*","")),LEN(B545)&lt;&gt;LEN(SUBSTITUTE(B545,"?","")),LEN(B545)&lt;&gt;LEN(SUBSTITUTE(B545,"~","")),LEN(B545)&lt;&gt;LEN(SUBSTITUTE(B545,"=","")),LEN(B545)&lt;&gt;LEN(SUBSTITUTE(B545,"&lt;","")),LEN(B545)&lt;&gt;LEN(SUBSTITUTE(B545,"&gt;","")))),"ID: texto que empiece por A–Z, hasta 64 caracteres; sin *, ?, ~, =, &lt; ni &gt;. Ejemplo: T-001.",IF(COUNTIFS('Trades'!$A$9:$A$208,B545)&lt;&gt;1,"El ID debe corresponder a una sola fila de Trades",IF(NOT(ISNUMBER(C545)),"Introduzca una fecha y hora de cierre válidas",IF(OR(C545&lt;1,C545&gt;2958465),"Introduzca una fecha y hora de cierre válidas",IF(NOT(ISNUMBER(D545)),"Indique una cantidad cerrada positiva",IF(OR(D545&lt;=0,D545&gt;1000000,ROUND(D545,8)&lt;&gt;D545),"Indique una cantidad cerrada positiva",IF(NOT(ISNUMBER(INDEX('Trades'!$D$9:$D$208,MATCH(B545,'Trades'!$A$9:$A$208,0)))),"Introduzca una fecha y hora de apertura válidas",IF(C545&lt;INDEX('Trades'!$D$9:$D$208,MATCH(B545,'Trades'!$A$9:$A$208,0)),"El cierre precede a la apertura",IF(AND(E545&lt;&gt;"",OR(NOT(ISNUMBER(E545)),E545&lt;=0)),"Indique un precio positivo o deje la celda vacía",IF(AND(F545&lt;&gt;"",NOT(ISNUMBER(F545))),"El P&amp;L bruto debe ser numérico o estar vacío",IF(AND(ISNUMBER(F545),OR(ABS(F545)&gt;1000000000,ROUND(F545,2)&lt;&gt;F545)),"Importes: hasta 2 decimales; valor absoluto de entrada ≤ 1.000.000.000.",""))))))))))))))))</x:f>
      </x:c>
      <x:c r="I545" s="29" t="str">
        <x:f>IF(ISNUMBER(D545),ROUND(D545,8),"")</x:f>
      </x:c>
      <x:c r="J545" s="29" t="n">
        <x:f>IF(ISNUMBER(F545),1,0)</x:f>
        <x:v>0</x:v>
      </x:c>
      <x:c r="K545" s="29" t="n">
        <x:f>IF(COUNTA(A545:F545)=0,0,1)</x:f>
        <x:v>0</x:v>
      </x:c>
    </x:row>
    <x:row r="546" ht="36" customHeight="1">
      <x:c r="A546" s="34"/>
      <x:c r="B546" s="34"/>
      <x:c r="C546" s="35"/>
      <x:c r="D546" s="36"/>
      <x:c r="E546" s="36"/>
      <x:c r="F546" s="37"/>
      <x:c r="G546" s="38" t="n">
        <x:f>IF(K546=0,0,IF(H546="",1,-1))</x:f>
        <x:v>0</x:v>
      </x:c>
      <x:c r="H546" s="33" t="str">
        <x:f>IF(K546=0,"",IF(A546="","Introduzca el ID de salida",IF(IF(IFERROR(OR(CODE(UPPER(LEFT(A546,1)))&lt;65,CODE(UPPER(LEFT(A546,1)))&gt;90),TRUE),TRUE,OR(NOT(ISTEXT(A546)),LEN(A546)&gt;64,LEN(A546)&lt;&gt;LEN(SUBSTITUTE(A546,"*","")),LEN(A546)&lt;&gt;LEN(SUBSTITUTE(A546,"?","")),LEN(A546)&lt;&gt;LEN(SUBSTITUTE(A546,"~","")),LEN(A546)&lt;&gt;LEN(SUBSTITUTE(A546,"=","")),LEN(A546)&lt;&gt;LEN(SUBSTITUTE(A546,"&lt;","")),LEN(A546)&lt;&gt;LEN(SUBSTITUTE(A546,"&gt;","")))),"ID: texto que empiece por A–Z, hasta 64 caracteres; sin *, ?, ~, =, &lt; ni &gt;. Ejemplo: T-001.",IF(COUNTIFS('Exits'!$A$9:$A$608,A546)&lt;&gt;1,"ID de salida duplicado",IF(B546="","Introduzca el ID de la operación principal",IF(IF(IFERROR(OR(CODE(UPPER(LEFT(B546,1)))&lt;65,CODE(UPPER(LEFT(B546,1)))&gt;90),TRUE),TRUE,OR(NOT(ISTEXT(B546)),LEN(B546)&gt;64,LEN(B546)&lt;&gt;LEN(SUBSTITUTE(B546,"*","")),LEN(B546)&lt;&gt;LEN(SUBSTITUTE(B546,"?","")),LEN(B546)&lt;&gt;LEN(SUBSTITUTE(B546,"~","")),LEN(B546)&lt;&gt;LEN(SUBSTITUTE(B546,"=","")),LEN(B546)&lt;&gt;LEN(SUBSTITUTE(B546,"&lt;","")),LEN(B546)&lt;&gt;LEN(SUBSTITUTE(B546,"&gt;","")))),"ID: texto que empiece por A–Z, hasta 64 caracteres; sin *, ?, ~, =, &lt; ni &gt;. Ejemplo: T-001.",IF(COUNTIFS('Trades'!$A$9:$A$208,B546)&lt;&gt;1,"El ID debe corresponder a una sola fila de Trades",IF(NOT(ISNUMBER(C546)),"Introduzca una fecha y hora de cierre válidas",IF(OR(C546&lt;1,C546&gt;2958465),"Introduzca una fecha y hora de cierre válidas",IF(NOT(ISNUMBER(D546)),"Indique una cantidad cerrada positiva",IF(OR(D546&lt;=0,D546&gt;1000000,ROUND(D546,8)&lt;&gt;D546),"Indique una cantidad cerrada positiva",IF(NOT(ISNUMBER(INDEX('Trades'!$D$9:$D$208,MATCH(B546,'Trades'!$A$9:$A$208,0)))),"Introduzca una fecha y hora de apertura válidas",IF(C546&lt;INDEX('Trades'!$D$9:$D$208,MATCH(B546,'Trades'!$A$9:$A$208,0)),"El cierre precede a la apertura",IF(AND(E546&lt;&gt;"",OR(NOT(ISNUMBER(E546)),E546&lt;=0)),"Indique un precio positivo o deje la celda vacía",IF(AND(F546&lt;&gt;"",NOT(ISNUMBER(F546))),"El P&amp;L bruto debe ser numérico o estar vacío",IF(AND(ISNUMBER(F546),OR(ABS(F546)&gt;1000000000,ROUND(F546,2)&lt;&gt;F546)),"Importes: hasta 2 decimales; valor absoluto de entrada ≤ 1.000.000.000.",""))))))))))))))))</x:f>
      </x:c>
      <x:c r="I546" s="29" t="str">
        <x:f>IF(ISNUMBER(D546),ROUND(D546,8),"")</x:f>
      </x:c>
      <x:c r="J546" s="29" t="n">
        <x:f>IF(ISNUMBER(F546),1,0)</x:f>
        <x:v>0</x:v>
      </x:c>
      <x:c r="K546" s="29" t="n">
        <x:f>IF(COUNTA(A546:F546)=0,0,1)</x:f>
        <x:v>0</x:v>
      </x:c>
    </x:row>
    <x:row r="547" ht="36" customHeight="1">
      <x:c r="A547" s="34"/>
      <x:c r="B547" s="34"/>
      <x:c r="C547" s="35"/>
      <x:c r="D547" s="36"/>
      <x:c r="E547" s="36"/>
      <x:c r="F547" s="37"/>
      <x:c r="G547" s="38" t="n">
        <x:f>IF(K547=0,0,IF(H547="",1,-1))</x:f>
        <x:v>0</x:v>
      </x:c>
      <x:c r="H547" s="33" t="str">
        <x:f>IF(K547=0,"",IF(A547="","Introduzca el ID de salida",IF(IF(IFERROR(OR(CODE(UPPER(LEFT(A547,1)))&lt;65,CODE(UPPER(LEFT(A547,1)))&gt;90),TRUE),TRUE,OR(NOT(ISTEXT(A547)),LEN(A547)&gt;64,LEN(A547)&lt;&gt;LEN(SUBSTITUTE(A547,"*","")),LEN(A547)&lt;&gt;LEN(SUBSTITUTE(A547,"?","")),LEN(A547)&lt;&gt;LEN(SUBSTITUTE(A547,"~","")),LEN(A547)&lt;&gt;LEN(SUBSTITUTE(A547,"=","")),LEN(A547)&lt;&gt;LEN(SUBSTITUTE(A547,"&lt;","")),LEN(A547)&lt;&gt;LEN(SUBSTITUTE(A547,"&gt;","")))),"ID: texto que empiece por A–Z, hasta 64 caracteres; sin *, ?, ~, =, &lt; ni &gt;. Ejemplo: T-001.",IF(COUNTIFS('Exits'!$A$9:$A$608,A547)&lt;&gt;1,"ID de salida duplicado",IF(B547="","Introduzca el ID de la operación principal",IF(IF(IFERROR(OR(CODE(UPPER(LEFT(B547,1)))&lt;65,CODE(UPPER(LEFT(B547,1)))&gt;90),TRUE),TRUE,OR(NOT(ISTEXT(B547)),LEN(B547)&gt;64,LEN(B547)&lt;&gt;LEN(SUBSTITUTE(B547,"*","")),LEN(B547)&lt;&gt;LEN(SUBSTITUTE(B547,"?","")),LEN(B547)&lt;&gt;LEN(SUBSTITUTE(B547,"~","")),LEN(B547)&lt;&gt;LEN(SUBSTITUTE(B547,"=","")),LEN(B547)&lt;&gt;LEN(SUBSTITUTE(B547,"&lt;","")),LEN(B547)&lt;&gt;LEN(SUBSTITUTE(B547,"&gt;","")))),"ID: texto que empiece por A–Z, hasta 64 caracteres; sin *, ?, ~, =, &lt; ni &gt;. Ejemplo: T-001.",IF(COUNTIFS('Trades'!$A$9:$A$208,B547)&lt;&gt;1,"El ID debe corresponder a una sola fila de Trades",IF(NOT(ISNUMBER(C547)),"Introduzca una fecha y hora de cierre válidas",IF(OR(C547&lt;1,C547&gt;2958465),"Introduzca una fecha y hora de cierre válidas",IF(NOT(ISNUMBER(D547)),"Indique una cantidad cerrada positiva",IF(OR(D547&lt;=0,D547&gt;1000000,ROUND(D547,8)&lt;&gt;D547),"Indique una cantidad cerrada positiva",IF(NOT(ISNUMBER(INDEX('Trades'!$D$9:$D$208,MATCH(B547,'Trades'!$A$9:$A$208,0)))),"Introduzca una fecha y hora de apertura válidas",IF(C547&lt;INDEX('Trades'!$D$9:$D$208,MATCH(B547,'Trades'!$A$9:$A$208,0)),"El cierre precede a la apertura",IF(AND(E547&lt;&gt;"",OR(NOT(ISNUMBER(E547)),E547&lt;=0)),"Indique un precio positivo o deje la celda vacía",IF(AND(F547&lt;&gt;"",NOT(ISNUMBER(F547))),"El P&amp;L bruto debe ser numérico o estar vacío",IF(AND(ISNUMBER(F547),OR(ABS(F547)&gt;1000000000,ROUND(F547,2)&lt;&gt;F547)),"Importes: hasta 2 decimales; valor absoluto de entrada ≤ 1.000.000.000.",""))))))))))))))))</x:f>
      </x:c>
      <x:c r="I547" s="29" t="str">
        <x:f>IF(ISNUMBER(D547),ROUND(D547,8),"")</x:f>
      </x:c>
      <x:c r="J547" s="29" t="n">
        <x:f>IF(ISNUMBER(F547),1,0)</x:f>
        <x:v>0</x:v>
      </x:c>
      <x:c r="K547" s="29" t="n">
        <x:f>IF(COUNTA(A547:F547)=0,0,1)</x:f>
        <x:v>0</x:v>
      </x:c>
    </x:row>
    <x:row r="548" ht="36" customHeight="1">
      <x:c r="A548" s="34"/>
      <x:c r="B548" s="34"/>
      <x:c r="C548" s="35"/>
      <x:c r="D548" s="36"/>
      <x:c r="E548" s="36"/>
      <x:c r="F548" s="37"/>
      <x:c r="G548" s="38" t="n">
        <x:f>IF(K548=0,0,IF(H548="",1,-1))</x:f>
        <x:v>0</x:v>
      </x:c>
      <x:c r="H548" s="33" t="str">
        <x:f>IF(K548=0,"",IF(A548="","Introduzca el ID de salida",IF(IF(IFERROR(OR(CODE(UPPER(LEFT(A548,1)))&lt;65,CODE(UPPER(LEFT(A548,1)))&gt;90),TRUE),TRUE,OR(NOT(ISTEXT(A548)),LEN(A548)&gt;64,LEN(A548)&lt;&gt;LEN(SUBSTITUTE(A548,"*","")),LEN(A548)&lt;&gt;LEN(SUBSTITUTE(A548,"?","")),LEN(A548)&lt;&gt;LEN(SUBSTITUTE(A548,"~","")),LEN(A548)&lt;&gt;LEN(SUBSTITUTE(A548,"=","")),LEN(A548)&lt;&gt;LEN(SUBSTITUTE(A548,"&lt;","")),LEN(A548)&lt;&gt;LEN(SUBSTITUTE(A548,"&gt;","")))),"ID: texto que empiece por A–Z, hasta 64 caracteres; sin *, ?, ~, =, &lt; ni &gt;. Ejemplo: T-001.",IF(COUNTIFS('Exits'!$A$9:$A$608,A548)&lt;&gt;1,"ID de salida duplicado",IF(B548="","Introduzca el ID de la operación principal",IF(IF(IFERROR(OR(CODE(UPPER(LEFT(B548,1)))&lt;65,CODE(UPPER(LEFT(B548,1)))&gt;90),TRUE),TRUE,OR(NOT(ISTEXT(B548)),LEN(B548)&gt;64,LEN(B548)&lt;&gt;LEN(SUBSTITUTE(B548,"*","")),LEN(B548)&lt;&gt;LEN(SUBSTITUTE(B548,"?","")),LEN(B548)&lt;&gt;LEN(SUBSTITUTE(B548,"~","")),LEN(B548)&lt;&gt;LEN(SUBSTITUTE(B548,"=","")),LEN(B548)&lt;&gt;LEN(SUBSTITUTE(B548,"&lt;","")),LEN(B548)&lt;&gt;LEN(SUBSTITUTE(B548,"&gt;","")))),"ID: texto que empiece por A–Z, hasta 64 caracteres; sin *, ?, ~, =, &lt; ni &gt;. Ejemplo: T-001.",IF(COUNTIFS('Trades'!$A$9:$A$208,B548)&lt;&gt;1,"El ID debe corresponder a una sola fila de Trades",IF(NOT(ISNUMBER(C548)),"Introduzca una fecha y hora de cierre válidas",IF(OR(C548&lt;1,C548&gt;2958465),"Introduzca una fecha y hora de cierre válidas",IF(NOT(ISNUMBER(D548)),"Indique una cantidad cerrada positiva",IF(OR(D548&lt;=0,D548&gt;1000000,ROUND(D548,8)&lt;&gt;D548),"Indique una cantidad cerrada positiva",IF(NOT(ISNUMBER(INDEX('Trades'!$D$9:$D$208,MATCH(B548,'Trades'!$A$9:$A$208,0)))),"Introduzca una fecha y hora de apertura válidas",IF(C548&lt;INDEX('Trades'!$D$9:$D$208,MATCH(B548,'Trades'!$A$9:$A$208,0)),"El cierre precede a la apertura",IF(AND(E548&lt;&gt;"",OR(NOT(ISNUMBER(E548)),E548&lt;=0)),"Indique un precio positivo o deje la celda vacía",IF(AND(F548&lt;&gt;"",NOT(ISNUMBER(F548))),"El P&amp;L bruto debe ser numérico o estar vacío",IF(AND(ISNUMBER(F548),OR(ABS(F548)&gt;1000000000,ROUND(F548,2)&lt;&gt;F548)),"Importes: hasta 2 decimales; valor absoluto de entrada ≤ 1.000.000.000.",""))))))))))))))))</x:f>
      </x:c>
      <x:c r="I548" s="29" t="str">
        <x:f>IF(ISNUMBER(D548),ROUND(D548,8),"")</x:f>
      </x:c>
      <x:c r="J548" s="29" t="n">
        <x:f>IF(ISNUMBER(F548),1,0)</x:f>
        <x:v>0</x:v>
      </x:c>
      <x:c r="K548" s="29" t="n">
        <x:f>IF(COUNTA(A548:F548)=0,0,1)</x:f>
        <x:v>0</x:v>
      </x:c>
    </x:row>
    <x:row r="549" ht="36" customHeight="1">
      <x:c r="A549" s="34"/>
      <x:c r="B549" s="34"/>
      <x:c r="C549" s="35"/>
      <x:c r="D549" s="36"/>
      <x:c r="E549" s="36"/>
      <x:c r="F549" s="37"/>
      <x:c r="G549" s="38" t="n">
        <x:f>IF(K549=0,0,IF(H549="",1,-1))</x:f>
        <x:v>0</x:v>
      </x:c>
      <x:c r="H549" s="33" t="str">
        <x:f>IF(K549=0,"",IF(A549="","Introduzca el ID de salida",IF(IF(IFERROR(OR(CODE(UPPER(LEFT(A549,1)))&lt;65,CODE(UPPER(LEFT(A549,1)))&gt;90),TRUE),TRUE,OR(NOT(ISTEXT(A549)),LEN(A549)&gt;64,LEN(A549)&lt;&gt;LEN(SUBSTITUTE(A549,"*","")),LEN(A549)&lt;&gt;LEN(SUBSTITUTE(A549,"?","")),LEN(A549)&lt;&gt;LEN(SUBSTITUTE(A549,"~","")),LEN(A549)&lt;&gt;LEN(SUBSTITUTE(A549,"=","")),LEN(A549)&lt;&gt;LEN(SUBSTITUTE(A549,"&lt;","")),LEN(A549)&lt;&gt;LEN(SUBSTITUTE(A549,"&gt;","")))),"ID: texto que empiece por A–Z, hasta 64 caracteres; sin *, ?, ~, =, &lt; ni &gt;. Ejemplo: T-001.",IF(COUNTIFS('Exits'!$A$9:$A$608,A549)&lt;&gt;1,"ID de salida duplicado",IF(B549="","Introduzca el ID de la operación principal",IF(IF(IFERROR(OR(CODE(UPPER(LEFT(B549,1)))&lt;65,CODE(UPPER(LEFT(B549,1)))&gt;90),TRUE),TRUE,OR(NOT(ISTEXT(B549)),LEN(B549)&gt;64,LEN(B549)&lt;&gt;LEN(SUBSTITUTE(B549,"*","")),LEN(B549)&lt;&gt;LEN(SUBSTITUTE(B549,"?","")),LEN(B549)&lt;&gt;LEN(SUBSTITUTE(B549,"~","")),LEN(B549)&lt;&gt;LEN(SUBSTITUTE(B549,"=","")),LEN(B549)&lt;&gt;LEN(SUBSTITUTE(B549,"&lt;","")),LEN(B549)&lt;&gt;LEN(SUBSTITUTE(B549,"&gt;","")))),"ID: texto que empiece por A–Z, hasta 64 caracteres; sin *, ?, ~, =, &lt; ni &gt;. Ejemplo: T-001.",IF(COUNTIFS('Trades'!$A$9:$A$208,B549)&lt;&gt;1,"El ID debe corresponder a una sola fila de Trades",IF(NOT(ISNUMBER(C549)),"Introduzca una fecha y hora de cierre válidas",IF(OR(C549&lt;1,C549&gt;2958465),"Introduzca una fecha y hora de cierre válidas",IF(NOT(ISNUMBER(D549)),"Indique una cantidad cerrada positiva",IF(OR(D549&lt;=0,D549&gt;1000000,ROUND(D549,8)&lt;&gt;D549),"Indique una cantidad cerrada positiva",IF(NOT(ISNUMBER(INDEX('Trades'!$D$9:$D$208,MATCH(B549,'Trades'!$A$9:$A$208,0)))),"Introduzca una fecha y hora de apertura válidas",IF(C549&lt;INDEX('Trades'!$D$9:$D$208,MATCH(B549,'Trades'!$A$9:$A$208,0)),"El cierre precede a la apertura",IF(AND(E549&lt;&gt;"",OR(NOT(ISNUMBER(E549)),E549&lt;=0)),"Indique un precio positivo o deje la celda vacía",IF(AND(F549&lt;&gt;"",NOT(ISNUMBER(F549))),"El P&amp;L bruto debe ser numérico o estar vacío",IF(AND(ISNUMBER(F549),OR(ABS(F549)&gt;1000000000,ROUND(F549,2)&lt;&gt;F549)),"Importes: hasta 2 decimales; valor absoluto de entrada ≤ 1.000.000.000.",""))))))))))))))))</x:f>
      </x:c>
      <x:c r="I549" s="29" t="str">
        <x:f>IF(ISNUMBER(D549),ROUND(D549,8),"")</x:f>
      </x:c>
      <x:c r="J549" s="29" t="n">
        <x:f>IF(ISNUMBER(F549),1,0)</x:f>
        <x:v>0</x:v>
      </x:c>
      <x:c r="K549" s="29" t="n">
        <x:f>IF(COUNTA(A549:F549)=0,0,1)</x:f>
        <x:v>0</x:v>
      </x:c>
    </x:row>
    <x:row r="550" ht="36" customHeight="1">
      <x:c r="A550" s="34"/>
      <x:c r="B550" s="34"/>
      <x:c r="C550" s="35"/>
      <x:c r="D550" s="36"/>
      <x:c r="E550" s="36"/>
      <x:c r="F550" s="37"/>
      <x:c r="G550" s="38" t="n">
        <x:f>IF(K550=0,0,IF(H550="",1,-1))</x:f>
        <x:v>0</x:v>
      </x:c>
      <x:c r="H550" s="33" t="str">
        <x:f>IF(K550=0,"",IF(A550="","Introduzca el ID de salida",IF(IF(IFERROR(OR(CODE(UPPER(LEFT(A550,1)))&lt;65,CODE(UPPER(LEFT(A550,1)))&gt;90),TRUE),TRUE,OR(NOT(ISTEXT(A550)),LEN(A550)&gt;64,LEN(A550)&lt;&gt;LEN(SUBSTITUTE(A550,"*","")),LEN(A550)&lt;&gt;LEN(SUBSTITUTE(A550,"?","")),LEN(A550)&lt;&gt;LEN(SUBSTITUTE(A550,"~","")),LEN(A550)&lt;&gt;LEN(SUBSTITUTE(A550,"=","")),LEN(A550)&lt;&gt;LEN(SUBSTITUTE(A550,"&lt;","")),LEN(A550)&lt;&gt;LEN(SUBSTITUTE(A550,"&gt;","")))),"ID: texto que empiece por A–Z, hasta 64 caracteres; sin *, ?, ~, =, &lt; ni &gt;. Ejemplo: T-001.",IF(COUNTIFS('Exits'!$A$9:$A$608,A550)&lt;&gt;1,"ID de salida duplicado",IF(B550="","Introduzca el ID de la operación principal",IF(IF(IFERROR(OR(CODE(UPPER(LEFT(B550,1)))&lt;65,CODE(UPPER(LEFT(B550,1)))&gt;90),TRUE),TRUE,OR(NOT(ISTEXT(B550)),LEN(B550)&gt;64,LEN(B550)&lt;&gt;LEN(SUBSTITUTE(B550,"*","")),LEN(B550)&lt;&gt;LEN(SUBSTITUTE(B550,"?","")),LEN(B550)&lt;&gt;LEN(SUBSTITUTE(B550,"~","")),LEN(B550)&lt;&gt;LEN(SUBSTITUTE(B550,"=","")),LEN(B550)&lt;&gt;LEN(SUBSTITUTE(B550,"&lt;","")),LEN(B550)&lt;&gt;LEN(SUBSTITUTE(B550,"&gt;","")))),"ID: texto que empiece por A–Z, hasta 64 caracteres; sin *, ?, ~, =, &lt; ni &gt;. Ejemplo: T-001.",IF(COUNTIFS('Trades'!$A$9:$A$208,B550)&lt;&gt;1,"El ID debe corresponder a una sola fila de Trades",IF(NOT(ISNUMBER(C550)),"Introduzca una fecha y hora de cierre válidas",IF(OR(C550&lt;1,C550&gt;2958465),"Introduzca una fecha y hora de cierre válidas",IF(NOT(ISNUMBER(D550)),"Indique una cantidad cerrada positiva",IF(OR(D550&lt;=0,D550&gt;1000000,ROUND(D550,8)&lt;&gt;D550),"Indique una cantidad cerrada positiva",IF(NOT(ISNUMBER(INDEX('Trades'!$D$9:$D$208,MATCH(B550,'Trades'!$A$9:$A$208,0)))),"Introduzca una fecha y hora de apertura válidas",IF(C550&lt;INDEX('Trades'!$D$9:$D$208,MATCH(B550,'Trades'!$A$9:$A$208,0)),"El cierre precede a la apertura",IF(AND(E550&lt;&gt;"",OR(NOT(ISNUMBER(E550)),E550&lt;=0)),"Indique un precio positivo o deje la celda vacía",IF(AND(F550&lt;&gt;"",NOT(ISNUMBER(F550))),"El P&amp;L bruto debe ser numérico o estar vacío",IF(AND(ISNUMBER(F550),OR(ABS(F550)&gt;1000000000,ROUND(F550,2)&lt;&gt;F550)),"Importes: hasta 2 decimales; valor absoluto de entrada ≤ 1.000.000.000.",""))))))))))))))))</x:f>
      </x:c>
      <x:c r="I550" s="29" t="str">
        <x:f>IF(ISNUMBER(D550),ROUND(D550,8),"")</x:f>
      </x:c>
      <x:c r="J550" s="29" t="n">
        <x:f>IF(ISNUMBER(F550),1,0)</x:f>
        <x:v>0</x:v>
      </x:c>
      <x:c r="K550" s="29" t="n">
        <x:f>IF(COUNTA(A550:F550)=0,0,1)</x:f>
        <x:v>0</x:v>
      </x:c>
    </x:row>
    <x:row r="551" ht="36" customHeight="1">
      <x:c r="A551" s="34"/>
      <x:c r="B551" s="34"/>
      <x:c r="C551" s="35"/>
      <x:c r="D551" s="36"/>
      <x:c r="E551" s="36"/>
      <x:c r="F551" s="37"/>
      <x:c r="G551" s="38" t="n">
        <x:f>IF(K551=0,0,IF(H551="",1,-1))</x:f>
        <x:v>0</x:v>
      </x:c>
      <x:c r="H551" s="33" t="str">
        <x:f>IF(K551=0,"",IF(A551="","Introduzca el ID de salida",IF(IF(IFERROR(OR(CODE(UPPER(LEFT(A551,1)))&lt;65,CODE(UPPER(LEFT(A551,1)))&gt;90),TRUE),TRUE,OR(NOT(ISTEXT(A551)),LEN(A551)&gt;64,LEN(A551)&lt;&gt;LEN(SUBSTITUTE(A551,"*","")),LEN(A551)&lt;&gt;LEN(SUBSTITUTE(A551,"?","")),LEN(A551)&lt;&gt;LEN(SUBSTITUTE(A551,"~","")),LEN(A551)&lt;&gt;LEN(SUBSTITUTE(A551,"=","")),LEN(A551)&lt;&gt;LEN(SUBSTITUTE(A551,"&lt;","")),LEN(A551)&lt;&gt;LEN(SUBSTITUTE(A551,"&gt;","")))),"ID: texto que empiece por A–Z, hasta 64 caracteres; sin *, ?, ~, =, &lt; ni &gt;. Ejemplo: T-001.",IF(COUNTIFS('Exits'!$A$9:$A$608,A551)&lt;&gt;1,"ID de salida duplicado",IF(B551="","Introduzca el ID de la operación principal",IF(IF(IFERROR(OR(CODE(UPPER(LEFT(B551,1)))&lt;65,CODE(UPPER(LEFT(B551,1)))&gt;90),TRUE),TRUE,OR(NOT(ISTEXT(B551)),LEN(B551)&gt;64,LEN(B551)&lt;&gt;LEN(SUBSTITUTE(B551,"*","")),LEN(B551)&lt;&gt;LEN(SUBSTITUTE(B551,"?","")),LEN(B551)&lt;&gt;LEN(SUBSTITUTE(B551,"~","")),LEN(B551)&lt;&gt;LEN(SUBSTITUTE(B551,"=","")),LEN(B551)&lt;&gt;LEN(SUBSTITUTE(B551,"&lt;","")),LEN(B551)&lt;&gt;LEN(SUBSTITUTE(B551,"&gt;","")))),"ID: texto que empiece por A–Z, hasta 64 caracteres; sin *, ?, ~, =, &lt; ni &gt;. Ejemplo: T-001.",IF(COUNTIFS('Trades'!$A$9:$A$208,B551)&lt;&gt;1,"El ID debe corresponder a una sola fila de Trades",IF(NOT(ISNUMBER(C551)),"Introduzca una fecha y hora de cierre válidas",IF(OR(C551&lt;1,C551&gt;2958465),"Introduzca una fecha y hora de cierre válidas",IF(NOT(ISNUMBER(D551)),"Indique una cantidad cerrada positiva",IF(OR(D551&lt;=0,D551&gt;1000000,ROUND(D551,8)&lt;&gt;D551),"Indique una cantidad cerrada positiva",IF(NOT(ISNUMBER(INDEX('Trades'!$D$9:$D$208,MATCH(B551,'Trades'!$A$9:$A$208,0)))),"Introduzca una fecha y hora de apertura válidas",IF(C551&lt;INDEX('Trades'!$D$9:$D$208,MATCH(B551,'Trades'!$A$9:$A$208,0)),"El cierre precede a la apertura",IF(AND(E551&lt;&gt;"",OR(NOT(ISNUMBER(E551)),E551&lt;=0)),"Indique un precio positivo o deje la celda vacía",IF(AND(F551&lt;&gt;"",NOT(ISNUMBER(F551))),"El P&amp;L bruto debe ser numérico o estar vacío",IF(AND(ISNUMBER(F551),OR(ABS(F551)&gt;1000000000,ROUND(F551,2)&lt;&gt;F551)),"Importes: hasta 2 decimales; valor absoluto de entrada ≤ 1.000.000.000.",""))))))))))))))))</x:f>
      </x:c>
      <x:c r="I551" s="29" t="str">
        <x:f>IF(ISNUMBER(D551),ROUND(D551,8),"")</x:f>
      </x:c>
      <x:c r="J551" s="29" t="n">
        <x:f>IF(ISNUMBER(F551),1,0)</x:f>
        <x:v>0</x:v>
      </x:c>
      <x:c r="K551" s="29" t="n">
        <x:f>IF(COUNTA(A551:F551)=0,0,1)</x:f>
        <x:v>0</x:v>
      </x:c>
    </x:row>
    <x:row r="552" ht="36" customHeight="1">
      <x:c r="A552" s="34"/>
      <x:c r="B552" s="34"/>
      <x:c r="C552" s="35"/>
      <x:c r="D552" s="36"/>
      <x:c r="E552" s="36"/>
      <x:c r="F552" s="37"/>
      <x:c r="G552" s="38" t="n">
        <x:f>IF(K552=0,0,IF(H552="",1,-1))</x:f>
        <x:v>0</x:v>
      </x:c>
      <x:c r="H552" s="33" t="str">
        <x:f>IF(K552=0,"",IF(A552="","Introduzca el ID de salida",IF(IF(IFERROR(OR(CODE(UPPER(LEFT(A552,1)))&lt;65,CODE(UPPER(LEFT(A552,1)))&gt;90),TRUE),TRUE,OR(NOT(ISTEXT(A552)),LEN(A552)&gt;64,LEN(A552)&lt;&gt;LEN(SUBSTITUTE(A552,"*","")),LEN(A552)&lt;&gt;LEN(SUBSTITUTE(A552,"?","")),LEN(A552)&lt;&gt;LEN(SUBSTITUTE(A552,"~","")),LEN(A552)&lt;&gt;LEN(SUBSTITUTE(A552,"=","")),LEN(A552)&lt;&gt;LEN(SUBSTITUTE(A552,"&lt;","")),LEN(A552)&lt;&gt;LEN(SUBSTITUTE(A552,"&gt;","")))),"ID: texto que empiece por A–Z, hasta 64 caracteres; sin *, ?, ~, =, &lt; ni &gt;. Ejemplo: T-001.",IF(COUNTIFS('Exits'!$A$9:$A$608,A552)&lt;&gt;1,"ID de salida duplicado",IF(B552="","Introduzca el ID de la operación principal",IF(IF(IFERROR(OR(CODE(UPPER(LEFT(B552,1)))&lt;65,CODE(UPPER(LEFT(B552,1)))&gt;90),TRUE),TRUE,OR(NOT(ISTEXT(B552)),LEN(B552)&gt;64,LEN(B552)&lt;&gt;LEN(SUBSTITUTE(B552,"*","")),LEN(B552)&lt;&gt;LEN(SUBSTITUTE(B552,"?","")),LEN(B552)&lt;&gt;LEN(SUBSTITUTE(B552,"~","")),LEN(B552)&lt;&gt;LEN(SUBSTITUTE(B552,"=","")),LEN(B552)&lt;&gt;LEN(SUBSTITUTE(B552,"&lt;","")),LEN(B552)&lt;&gt;LEN(SUBSTITUTE(B552,"&gt;","")))),"ID: texto que empiece por A–Z, hasta 64 caracteres; sin *, ?, ~, =, &lt; ni &gt;. Ejemplo: T-001.",IF(COUNTIFS('Trades'!$A$9:$A$208,B552)&lt;&gt;1,"El ID debe corresponder a una sola fila de Trades",IF(NOT(ISNUMBER(C552)),"Introduzca una fecha y hora de cierre válidas",IF(OR(C552&lt;1,C552&gt;2958465),"Introduzca una fecha y hora de cierre válidas",IF(NOT(ISNUMBER(D552)),"Indique una cantidad cerrada positiva",IF(OR(D552&lt;=0,D552&gt;1000000,ROUND(D552,8)&lt;&gt;D552),"Indique una cantidad cerrada positiva",IF(NOT(ISNUMBER(INDEX('Trades'!$D$9:$D$208,MATCH(B552,'Trades'!$A$9:$A$208,0)))),"Introduzca una fecha y hora de apertura válidas",IF(C552&lt;INDEX('Trades'!$D$9:$D$208,MATCH(B552,'Trades'!$A$9:$A$208,0)),"El cierre precede a la apertura",IF(AND(E552&lt;&gt;"",OR(NOT(ISNUMBER(E552)),E552&lt;=0)),"Indique un precio positivo o deje la celda vacía",IF(AND(F552&lt;&gt;"",NOT(ISNUMBER(F552))),"El P&amp;L bruto debe ser numérico o estar vacío",IF(AND(ISNUMBER(F552),OR(ABS(F552)&gt;1000000000,ROUND(F552,2)&lt;&gt;F552)),"Importes: hasta 2 decimales; valor absoluto de entrada ≤ 1.000.000.000.",""))))))))))))))))</x:f>
      </x:c>
      <x:c r="I552" s="29" t="str">
        <x:f>IF(ISNUMBER(D552),ROUND(D552,8),"")</x:f>
      </x:c>
      <x:c r="J552" s="29" t="n">
        <x:f>IF(ISNUMBER(F552),1,0)</x:f>
        <x:v>0</x:v>
      </x:c>
      <x:c r="K552" s="29" t="n">
        <x:f>IF(COUNTA(A552:F552)=0,0,1)</x:f>
        <x:v>0</x:v>
      </x:c>
    </x:row>
    <x:row r="553" ht="36" customHeight="1">
      <x:c r="A553" s="34"/>
      <x:c r="B553" s="34"/>
      <x:c r="C553" s="35"/>
      <x:c r="D553" s="36"/>
      <x:c r="E553" s="36"/>
      <x:c r="F553" s="37"/>
      <x:c r="G553" s="38" t="n">
        <x:f>IF(K553=0,0,IF(H553="",1,-1))</x:f>
        <x:v>0</x:v>
      </x:c>
      <x:c r="H553" s="33" t="str">
        <x:f>IF(K553=0,"",IF(A553="","Introduzca el ID de salida",IF(IF(IFERROR(OR(CODE(UPPER(LEFT(A553,1)))&lt;65,CODE(UPPER(LEFT(A553,1)))&gt;90),TRUE),TRUE,OR(NOT(ISTEXT(A553)),LEN(A553)&gt;64,LEN(A553)&lt;&gt;LEN(SUBSTITUTE(A553,"*","")),LEN(A553)&lt;&gt;LEN(SUBSTITUTE(A553,"?","")),LEN(A553)&lt;&gt;LEN(SUBSTITUTE(A553,"~","")),LEN(A553)&lt;&gt;LEN(SUBSTITUTE(A553,"=","")),LEN(A553)&lt;&gt;LEN(SUBSTITUTE(A553,"&lt;","")),LEN(A553)&lt;&gt;LEN(SUBSTITUTE(A553,"&gt;","")))),"ID: texto que empiece por A–Z, hasta 64 caracteres; sin *, ?, ~, =, &lt; ni &gt;. Ejemplo: T-001.",IF(COUNTIFS('Exits'!$A$9:$A$608,A553)&lt;&gt;1,"ID de salida duplicado",IF(B553="","Introduzca el ID de la operación principal",IF(IF(IFERROR(OR(CODE(UPPER(LEFT(B553,1)))&lt;65,CODE(UPPER(LEFT(B553,1)))&gt;90),TRUE),TRUE,OR(NOT(ISTEXT(B553)),LEN(B553)&gt;64,LEN(B553)&lt;&gt;LEN(SUBSTITUTE(B553,"*","")),LEN(B553)&lt;&gt;LEN(SUBSTITUTE(B553,"?","")),LEN(B553)&lt;&gt;LEN(SUBSTITUTE(B553,"~","")),LEN(B553)&lt;&gt;LEN(SUBSTITUTE(B553,"=","")),LEN(B553)&lt;&gt;LEN(SUBSTITUTE(B553,"&lt;","")),LEN(B553)&lt;&gt;LEN(SUBSTITUTE(B553,"&gt;","")))),"ID: texto que empiece por A–Z, hasta 64 caracteres; sin *, ?, ~, =, &lt; ni &gt;. Ejemplo: T-001.",IF(COUNTIFS('Trades'!$A$9:$A$208,B553)&lt;&gt;1,"El ID debe corresponder a una sola fila de Trades",IF(NOT(ISNUMBER(C553)),"Introduzca una fecha y hora de cierre válidas",IF(OR(C553&lt;1,C553&gt;2958465),"Introduzca una fecha y hora de cierre válidas",IF(NOT(ISNUMBER(D553)),"Indique una cantidad cerrada positiva",IF(OR(D553&lt;=0,D553&gt;1000000,ROUND(D553,8)&lt;&gt;D553),"Indique una cantidad cerrada positiva",IF(NOT(ISNUMBER(INDEX('Trades'!$D$9:$D$208,MATCH(B553,'Trades'!$A$9:$A$208,0)))),"Introduzca una fecha y hora de apertura válidas",IF(C553&lt;INDEX('Trades'!$D$9:$D$208,MATCH(B553,'Trades'!$A$9:$A$208,0)),"El cierre precede a la apertura",IF(AND(E553&lt;&gt;"",OR(NOT(ISNUMBER(E553)),E553&lt;=0)),"Indique un precio positivo o deje la celda vacía",IF(AND(F553&lt;&gt;"",NOT(ISNUMBER(F553))),"El P&amp;L bruto debe ser numérico o estar vacío",IF(AND(ISNUMBER(F553),OR(ABS(F553)&gt;1000000000,ROUND(F553,2)&lt;&gt;F553)),"Importes: hasta 2 decimales; valor absoluto de entrada ≤ 1.000.000.000.",""))))))))))))))))</x:f>
      </x:c>
      <x:c r="I553" s="29" t="str">
        <x:f>IF(ISNUMBER(D553),ROUND(D553,8),"")</x:f>
      </x:c>
      <x:c r="J553" s="29" t="n">
        <x:f>IF(ISNUMBER(F553),1,0)</x:f>
        <x:v>0</x:v>
      </x:c>
      <x:c r="K553" s="29" t="n">
        <x:f>IF(COUNTA(A553:F553)=0,0,1)</x:f>
        <x:v>0</x:v>
      </x:c>
    </x:row>
    <x:row r="554" ht="36" customHeight="1">
      <x:c r="A554" s="34"/>
      <x:c r="B554" s="34"/>
      <x:c r="C554" s="35"/>
      <x:c r="D554" s="36"/>
      <x:c r="E554" s="36"/>
      <x:c r="F554" s="37"/>
      <x:c r="G554" s="38" t="n">
        <x:f>IF(K554=0,0,IF(H554="",1,-1))</x:f>
        <x:v>0</x:v>
      </x:c>
      <x:c r="H554" s="33" t="str">
        <x:f>IF(K554=0,"",IF(A554="","Introduzca el ID de salida",IF(IF(IFERROR(OR(CODE(UPPER(LEFT(A554,1)))&lt;65,CODE(UPPER(LEFT(A554,1)))&gt;90),TRUE),TRUE,OR(NOT(ISTEXT(A554)),LEN(A554)&gt;64,LEN(A554)&lt;&gt;LEN(SUBSTITUTE(A554,"*","")),LEN(A554)&lt;&gt;LEN(SUBSTITUTE(A554,"?","")),LEN(A554)&lt;&gt;LEN(SUBSTITUTE(A554,"~","")),LEN(A554)&lt;&gt;LEN(SUBSTITUTE(A554,"=","")),LEN(A554)&lt;&gt;LEN(SUBSTITUTE(A554,"&lt;","")),LEN(A554)&lt;&gt;LEN(SUBSTITUTE(A554,"&gt;","")))),"ID: texto que empiece por A–Z, hasta 64 caracteres; sin *, ?, ~, =, &lt; ni &gt;. Ejemplo: T-001.",IF(COUNTIFS('Exits'!$A$9:$A$608,A554)&lt;&gt;1,"ID de salida duplicado",IF(B554="","Introduzca el ID de la operación principal",IF(IF(IFERROR(OR(CODE(UPPER(LEFT(B554,1)))&lt;65,CODE(UPPER(LEFT(B554,1)))&gt;90),TRUE),TRUE,OR(NOT(ISTEXT(B554)),LEN(B554)&gt;64,LEN(B554)&lt;&gt;LEN(SUBSTITUTE(B554,"*","")),LEN(B554)&lt;&gt;LEN(SUBSTITUTE(B554,"?","")),LEN(B554)&lt;&gt;LEN(SUBSTITUTE(B554,"~","")),LEN(B554)&lt;&gt;LEN(SUBSTITUTE(B554,"=","")),LEN(B554)&lt;&gt;LEN(SUBSTITUTE(B554,"&lt;","")),LEN(B554)&lt;&gt;LEN(SUBSTITUTE(B554,"&gt;","")))),"ID: texto que empiece por A–Z, hasta 64 caracteres; sin *, ?, ~, =, &lt; ni &gt;. Ejemplo: T-001.",IF(COUNTIFS('Trades'!$A$9:$A$208,B554)&lt;&gt;1,"El ID debe corresponder a una sola fila de Trades",IF(NOT(ISNUMBER(C554)),"Introduzca una fecha y hora de cierre válidas",IF(OR(C554&lt;1,C554&gt;2958465),"Introduzca una fecha y hora de cierre válidas",IF(NOT(ISNUMBER(D554)),"Indique una cantidad cerrada positiva",IF(OR(D554&lt;=0,D554&gt;1000000,ROUND(D554,8)&lt;&gt;D554),"Indique una cantidad cerrada positiva",IF(NOT(ISNUMBER(INDEX('Trades'!$D$9:$D$208,MATCH(B554,'Trades'!$A$9:$A$208,0)))),"Introduzca una fecha y hora de apertura válidas",IF(C554&lt;INDEX('Trades'!$D$9:$D$208,MATCH(B554,'Trades'!$A$9:$A$208,0)),"El cierre precede a la apertura",IF(AND(E554&lt;&gt;"",OR(NOT(ISNUMBER(E554)),E554&lt;=0)),"Indique un precio positivo o deje la celda vacía",IF(AND(F554&lt;&gt;"",NOT(ISNUMBER(F554))),"El P&amp;L bruto debe ser numérico o estar vacío",IF(AND(ISNUMBER(F554),OR(ABS(F554)&gt;1000000000,ROUND(F554,2)&lt;&gt;F554)),"Importes: hasta 2 decimales; valor absoluto de entrada ≤ 1.000.000.000.",""))))))))))))))))</x:f>
      </x:c>
      <x:c r="I554" s="29" t="str">
        <x:f>IF(ISNUMBER(D554),ROUND(D554,8),"")</x:f>
      </x:c>
      <x:c r="J554" s="29" t="n">
        <x:f>IF(ISNUMBER(F554),1,0)</x:f>
        <x:v>0</x:v>
      </x:c>
      <x:c r="K554" s="29" t="n">
        <x:f>IF(COUNTA(A554:F554)=0,0,1)</x:f>
        <x:v>0</x:v>
      </x:c>
    </x:row>
    <x:row r="555" ht="36" customHeight="1">
      <x:c r="A555" s="34"/>
      <x:c r="B555" s="34"/>
      <x:c r="C555" s="35"/>
      <x:c r="D555" s="36"/>
      <x:c r="E555" s="36"/>
      <x:c r="F555" s="37"/>
      <x:c r="G555" s="38" t="n">
        <x:f>IF(K555=0,0,IF(H555="",1,-1))</x:f>
        <x:v>0</x:v>
      </x:c>
      <x:c r="H555" s="33" t="str">
        <x:f>IF(K555=0,"",IF(A555="","Introduzca el ID de salida",IF(IF(IFERROR(OR(CODE(UPPER(LEFT(A555,1)))&lt;65,CODE(UPPER(LEFT(A555,1)))&gt;90),TRUE),TRUE,OR(NOT(ISTEXT(A555)),LEN(A555)&gt;64,LEN(A555)&lt;&gt;LEN(SUBSTITUTE(A555,"*","")),LEN(A555)&lt;&gt;LEN(SUBSTITUTE(A555,"?","")),LEN(A555)&lt;&gt;LEN(SUBSTITUTE(A555,"~","")),LEN(A555)&lt;&gt;LEN(SUBSTITUTE(A555,"=","")),LEN(A555)&lt;&gt;LEN(SUBSTITUTE(A555,"&lt;","")),LEN(A555)&lt;&gt;LEN(SUBSTITUTE(A555,"&gt;","")))),"ID: texto que empiece por A–Z, hasta 64 caracteres; sin *, ?, ~, =, &lt; ni &gt;. Ejemplo: T-001.",IF(COUNTIFS('Exits'!$A$9:$A$608,A555)&lt;&gt;1,"ID de salida duplicado",IF(B555="","Introduzca el ID de la operación principal",IF(IF(IFERROR(OR(CODE(UPPER(LEFT(B555,1)))&lt;65,CODE(UPPER(LEFT(B555,1)))&gt;90),TRUE),TRUE,OR(NOT(ISTEXT(B555)),LEN(B555)&gt;64,LEN(B555)&lt;&gt;LEN(SUBSTITUTE(B555,"*","")),LEN(B555)&lt;&gt;LEN(SUBSTITUTE(B555,"?","")),LEN(B555)&lt;&gt;LEN(SUBSTITUTE(B555,"~","")),LEN(B555)&lt;&gt;LEN(SUBSTITUTE(B555,"=","")),LEN(B555)&lt;&gt;LEN(SUBSTITUTE(B555,"&lt;","")),LEN(B555)&lt;&gt;LEN(SUBSTITUTE(B555,"&gt;","")))),"ID: texto que empiece por A–Z, hasta 64 caracteres; sin *, ?, ~, =, &lt; ni &gt;. Ejemplo: T-001.",IF(COUNTIFS('Trades'!$A$9:$A$208,B555)&lt;&gt;1,"El ID debe corresponder a una sola fila de Trades",IF(NOT(ISNUMBER(C555)),"Introduzca una fecha y hora de cierre válidas",IF(OR(C555&lt;1,C555&gt;2958465),"Introduzca una fecha y hora de cierre válidas",IF(NOT(ISNUMBER(D555)),"Indique una cantidad cerrada positiva",IF(OR(D555&lt;=0,D555&gt;1000000,ROUND(D555,8)&lt;&gt;D555),"Indique una cantidad cerrada positiva",IF(NOT(ISNUMBER(INDEX('Trades'!$D$9:$D$208,MATCH(B555,'Trades'!$A$9:$A$208,0)))),"Introduzca una fecha y hora de apertura válidas",IF(C555&lt;INDEX('Trades'!$D$9:$D$208,MATCH(B555,'Trades'!$A$9:$A$208,0)),"El cierre precede a la apertura",IF(AND(E555&lt;&gt;"",OR(NOT(ISNUMBER(E555)),E555&lt;=0)),"Indique un precio positivo o deje la celda vacía",IF(AND(F555&lt;&gt;"",NOT(ISNUMBER(F555))),"El P&amp;L bruto debe ser numérico o estar vacío",IF(AND(ISNUMBER(F555),OR(ABS(F555)&gt;1000000000,ROUND(F555,2)&lt;&gt;F555)),"Importes: hasta 2 decimales; valor absoluto de entrada ≤ 1.000.000.000.",""))))))))))))))))</x:f>
      </x:c>
      <x:c r="I555" s="29" t="str">
        <x:f>IF(ISNUMBER(D555),ROUND(D555,8),"")</x:f>
      </x:c>
      <x:c r="J555" s="29" t="n">
        <x:f>IF(ISNUMBER(F555),1,0)</x:f>
        <x:v>0</x:v>
      </x:c>
      <x:c r="K555" s="29" t="n">
        <x:f>IF(COUNTA(A555:F555)=0,0,1)</x:f>
        <x:v>0</x:v>
      </x:c>
    </x:row>
    <x:row r="556" ht="36" customHeight="1">
      <x:c r="A556" s="34"/>
      <x:c r="B556" s="34"/>
      <x:c r="C556" s="35"/>
      <x:c r="D556" s="36"/>
      <x:c r="E556" s="36"/>
      <x:c r="F556" s="37"/>
      <x:c r="G556" s="38" t="n">
        <x:f>IF(K556=0,0,IF(H556="",1,-1))</x:f>
        <x:v>0</x:v>
      </x:c>
      <x:c r="H556" s="33" t="str">
        <x:f>IF(K556=0,"",IF(A556="","Introduzca el ID de salida",IF(IF(IFERROR(OR(CODE(UPPER(LEFT(A556,1)))&lt;65,CODE(UPPER(LEFT(A556,1)))&gt;90),TRUE),TRUE,OR(NOT(ISTEXT(A556)),LEN(A556)&gt;64,LEN(A556)&lt;&gt;LEN(SUBSTITUTE(A556,"*","")),LEN(A556)&lt;&gt;LEN(SUBSTITUTE(A556,"?","")),LEN(A556)&lt;&gt;LEN(SUBSTITUTE(A556,"~","")),LEN(A556)&lt;&gt;LEN(SUBSTITUTE(A556,"=","")),LEN(A556)&lt;&gt;LEN(SUBSTITUTE(A556,"&lt;","")),LEN(A556)&lt;&gt;LEN(SUBSTITUTE(A556,"&gt;","")))),"ID: texto que empiece por A–Z, hasta 64 caracteres; sin *, ?, ~, =, &lt; ni &gt;. Ejemplo: T-001.",IF(COUNTIFS('Exits'!$A$9:$A$608,A556)&lt;&gt;1,"ID de salida duplicado",IF(B556="","Introduzca el ID de la operación principal",IF(IF(IFERROR(OR(CODE(UPPER(LEFT(B556,1)))&lt;65,CODE(UPPER(LEFT(B556,1)))&gt;90),TRUE),TRUE,OR(NOT(ISTEXT(B556)),LEN(B556)&gt;64,LEN(B556)&lt;&gt;LEN(SUBSTITUTE(B556,"*","")),LEN(B556)&lt;&gt;LEN(SUBSTITUTE(B556,"?","")),LEN(B556)&lt;&gt;LEN(SUBSTITUTE(B556,"~","")),LEN(B556)&lt;&gt;LEN(SUBSTITUTE(B556,"=","")),LEN(B556)&lt;&gt;LEN(SUBSTITUTE(B556,"&lt;","")),LEN(B556)&lt;&gt;LEN(SUBSTITUTE(B556,"&gt;","")))),"ID: texto que empiece por A–Z, hasta 64 caracteres; sin *, ?, ~, =, &lt; ni &gt;. Ejemplo: T-001.",IF(COUNTIFS('Trades'!$A$9:$A$208,B556)&lt;&gt;1,"El ID debe corresponder a una sola fila de Trades",IF(NOT(ISNUMBER(C556)),"Introduzca una fecha y hora de cierre válidas",IF(OR(C556&lt;1,C556&gt;2958465),"Introduzca una fecha y hora de cierre válidas",IF(NOT(ISNUMBER(D556)),"Indique una cantidad cerrada positiva",IF(OR(D556&lt;=0,D556&gt;1000000,ROUND(D556,8)&lt;&gt;D556),"Indique una cantidad cerrada positiva",IF(NOT(ISNUMBER(INDEX('Trades'!$D$9:$D$208,MATCH(B556,'Trades'!$A$9:$A$208,0)))),"Introduzca una fecha y hora de apertura válidas",IF(C556&lt;INDEX('Trades'!$D$9:$D$208,MATCH(B556,'Trades'!$A$9:$A$208,0)),"El cierre precede a la apertura",IF(AND(E556&lt;&gt;"",OR(NOT(ISNUMBER(E556)),E556&lt;=0)),"Indique un precio positivo o deje la celda vacía",IF(AND(F556&lt;&gt;"",NOT(ISNUMBER(F556))),"El P&amp;L bruto debe ser numérico o estar vacío",IF(AND(ISNUMBER(F556),OR(ABS(F556)&gt;1000000000,ROUND(F556,2)&lt;&gt;F556)),"Importes: hasta 2 decimales; valor absoluto de entrada ≤ 1.000.000.000.",""))))))))))))))))</x:f>
      </x:c>
      <x:c r="I556" s="29" t="str">
        <x:f>IF(ISNUMBER(D556),ROUND(D556,8),"")</x:f>
      </x:c>
      <x:c r="J556" s="29" t="n">
        <x:f>IF(ISNUMBER(F556),1,0)</x:f>
        <x:v>0</x:v>
      </x:c>
      <x:c r="K556" s="29" t="n">
        <x:f>IF(COUNTA(A556:F556)=0,0,1)</x:f>
        <x:v>0</x:v>
      </x:c>
    </x:row>
    <x:row r="557" ht="36" customHeight="1">
      <x:c r="A557" s="34"/>
      <x:c r="B557" s="34"/>
      <x:c r="C557" s="35"/>
      <x:c r="D557" s="36"/>
      <x:c r="E557" s="36"/>
      <x:c r="F557" s="37"/>
      <x:c r="G557" s="38" t="n">
        <x:f>IF(K557=0,0,IF(H557="",1,-1))</x:f>
        <x:v>0</x:v>
      </x:c>
      <x:c r="H557" s="33" t="str">
        <x:f>IF(K557=0,"",IF(A557="","Introduzca el ID de salida",IF(IF(IFERROR(OR(CODE(UPPER(LEFT(A557,1)))&lt;65,CODE(UPPER(LEFT(A557,1)))&gt;90),TRUE),TRUE,OR(NOT(ISTEXT(A557)),LEN(A557)&gt;64,LEN(A557)&lt;&gt;LEN(SUBSTITUTE(A557,"*","")),LEN(A557)&lt;&gt;LEN(SUBSTITUTE(A557,"?","")),LEN(A557)&lt;&gt;LEN(SUBSTITUTE(A557,"~","")),LEN(A557)&lt;&gt;LEN(SUBSTITUTE(A557,"=","")),LEN(A557)&lt;&gt;LEN(SUBSTITUTE(A557,"&lt;","")),LEN(A557)&lt;&gt;LEN(SUBSTITUTE(A557,"&gt;","")))),"ID: texto que empiece por A–Z, hasta 64 caracteres; sin *, ?, ~, =, &lt; ni &gt;. Ejemplo: T-001.",IF(COUNTIFS('Exits'!$A$9:$A$608,A557)&lt;&gt;1,"ID de salida duplicado",IF(B557="","Introduzca el ID de la operación principal",IF(IF(IFERROR(OR(CODE(UPPER(LEFT(B557,1)))&lt;65,CODE(UPPER(LEFT(B557,1)))&gt;90),TRUE),TRUE,OR(NOT(ISTEXT(B557)),LEN(B557)&gt;64,LEN(B557)&lt;&gt;LEN(SUBSTITUTE(B557,"*","")),LEN(B557)&lt;&gt;LEN(SUBSTITUTE(B557,"?","")),LEN(B557)&lt;&gt;LEN(SUBSTITUTE(B557,"~","")),LEN(B557)&lt;&gt;LEN(SUBSTITUTE(B557,"=","")),LEN(B557)&lt;&gt;LEN(SUBSTITUTE(B557,"&lt;","")),LEN(B557)&lt;&gt;LEN(SUBSTITUTE(B557,"&gt;","")))),"ID: texto que empiece por A–Z, hasta 64 caracteres; sin *, ?, ~, =, &lt; ni &gt;. Ejemplo: T-001.",IF(COUNTIFS('Trades'!$A$9:$A$208,B557)&lt;&gt;1,"El ID debe corresponder a una sola fila de Trades",IF(NOT(ISNUMBER(C557)),"Introduzca una fecha y hora de cierre válidas",IF(OR(C557&lt;1,C557&gt;2958465),"Introduzca una fecha y hora de cierre válidas",IF(NOT(ISNUMBER(D557)),"Indique una cantidad cerrada positiva",IF(OR(D557&lt;=0,D557&gt;1000000,ROUND(D557,8)&lt;&gt;D557),"Indique una cantidad cerrada positiva",IF(NOT(ISNUMBER(INDEX('Trades'!$D$9:$D$208,MATCH(B557,'Trades'!$A$9:$A$208,0)))),"Introduzca una fecha y hora de apertura válidas",IF(C557&lt;INDEX('Trades'!$D$9:$D$208,MATCH(B557,'Trades'!$A$9:$A$208,0)),"El cierre precede a la apertura",IF(AND(E557&lt;&gt;"",OR(NOT(ISNUMBER(E557)),E557&lt;=0)),"Indique un precio positivo o deje la celda vacía",IF(AND(F557&lt;&gt;"",NOT(ISNUMBER(F557))),"El P&amp;L bruto debe ser numérico o estar vacío",IF(AND(ISNUMBER(F557),OR(ABS(F557)&gt;1000000000,ROUND(F557,2)&lt;&gt;F557)),"Importes: hasta 2 decimales; valor absoluto de entrada ≤ 1.000.000.000.",""))))))))))))))))</x:f>
      </x:c>
      <x:c r="I557" s="29" t="str">
        <x:f>IF(ISNUMBER(D557),ROUND(D557,8),"")</x:f>
      </x:c>
      <x:c r="J557" s="29" t="n">
        <x:f>IF(ISNUMBER(F557),1,0)</x:f>
        <x:v>0</x:v>
      </x:c>
      <x:c r="K557" s="29" t="n">
        <x:f>IF(COUNTA(A557:F557)=0,0,1)</x:f>
        <x:v>0</x:v>
      </x:c>
    </x:row>
    <x:row r="558" ht="36" customHeight="1">
      <x:c r="A558" s="34"/>
      <x:c r="B558" s="34"/>
      <x:c r="C558" s="35"/>
      <x:c r="D558" s="36"/>
      <x:c r="E558" s="36"/>
      <x:c r="F558" s="37"/>
      <x:c r="G558" s="38" t="n">
        <x:f>IF(K558=0,0,IF(H558="",1,-1))</x:f>
        <x:v>0</x:v>
      </x:c>
      <x:c r="H558" s="33" t="str">
        <x:f>IF(K558=0,"",IF(A558="","Introduzca el ID de salida",IF(IF(IFERROR(OR(CODE(UPPER(LEFT(A558,1)))&lt;65,CODE(UPPER(LEFT(A558,1)))&gt;90),TRUE),TRUE,OR(NOT(ISTEXT(A558)),LEN(A558)&gt;64,LEN(A558)&lt;&gt;LEN(SUBSTITUTE(A558,"*","")),LEN(A558)&lt;&gt;LEN(SUBSTITUTE(A558,"?","")),LEN(A558)&lt;&gt;LEN(SUBSTITUTE(A558,"~","")),LEN(A558)&lt;&gt;LEN(SUBSTITUTE(A558,"=","")),LEN(A558)&lt;&gt;LEN(SUBSTITUTE(A558,"&lt;","")),LEN(A558)&lt;&gt;LEN(SUBSTITUTE(A558,"&gt;","")))),"ID: texto que empiece por A–Z, hasta 64 caracteres; sin *, ?, ~, =, &lt; ni &gt;. Ejemplo: T-001.",IF(COUNTIFS('Exits'!$A$9:$A$608,A558)&lt;&gt;1,"ID de salida duplicado",IF(B558="","Introduzca el ID de la operación principal",IF(IF(IFERROR(OR(CODE(UPPER(LEFT(B558,1)))&lt;65,CODE(UPPER(LEFT(B558,1)))&gt;90),TRUE),TRUE,OR(NOT(ISTEXT(B558)),LEN(B558)&gt;64,LEN(B558)&lt;&gt;LEN(SUBSTITUTE(B558,"*","")),LEN(B558)&lt;&gt;LEN(SUBSTITUTE(B558,"?","")),LEN(B558)&lt;&gt;LEN(SUBSTITUTE(B558,"~","")),LEN(B558)&lt;&gt;LEN(SUBSTITUTE(B558,"=","")),LEN(B558)&lt;&gt;LEN(SUBSTITUTE(B558,"&lt;","")),LEN(B558)&lt;&gt;LEN(SUBSTITUTE(B558,"&gt;","")))),"ID: texto que empiece por A–Z, hasta 64 caracteres; sin *, ?, ~, =, &lt; ni &gt;. Ejemplo: T-001.",IF(COUNTIFS('Trades'!$A$9:$A$208,B558)&lt;&gt;1,"El ID debe corresponder a una sola fila de Trades",IF(NOT(ISNUMBER(C558)),"Introduzca una fecha y hora de cierre válidas",IF(OR(C558&lt;1,C558&gt;2958465),"Introduzca una fecha y hora de cierre válidas",IF(NOT(ISNUMBER(D558)),"Indique una cantidad cerrada positiva",IF(OR(D558&lt;=0,D558&gt;1000000,ROUND(D558,8)&lt;&gt;D558),"Indique una cantidad cerrada positiva",IF(NOT(ISNUMBER(INDEX('Trades'!$D$9:$D$208,MATCH(B558,'Trades'!$A$9:$A$208,0)))),"Introduzca una fecha y hora de apertura válidas",IF(C558&lt;INDEX('Trades'!$D$9:$D$208,MATCH(B558,'Trades'!$A$9:$A$208,0)),"El cierre precede a la apertura",IF(AND(E558&lt;&gt;"",OR(NOT(ISNUMBER(E558)),E558&lt;=0)),"Indique un precio positivo o deje la celda vacía",IF(AND(F558&lt;&gt;"",NOT(ISNUMBER(F558))),"El P&amp;L bruto debe ser numérico o estar vacío",IF(AND(ISNUMBER(F558),OR(ABS(F558)&gt;1000000000,ROUND(F558,2)&lt;&gt;F558)),"Importes: hasta 2 decimales; valor absoluto de entrada ≤ 1.000.000.000.",""))))))))))))))))</x:f>
      </x:c>
      <x:c r="I558" s="29" t="str">
        <x:f>IF(ISNUMBER(D558),ROUND(D558,8),"")</x:f>
      </x:c>
      <x:c r="J558" s="29" t="n">
        <x:f>IF(ISNUMBER(F558),1,0)</x:f>
        <x:v>0</x:v>
      </x:c>
      <x:c r="K558" s="29" t="n">
        <x:f>IF(COUNTA(A558:F558)=0,0,1)</x:f>
        <x:v>0</x:v>
      </x:c>
    </x:row>
    <x:row r="559" ht="36" customHeight="1">
      <x:c r="A559" s="34"/>
      <x:c r="B559" s="34"/>
      <x:c r="C559" s="35"/>
      <x:c r="D559" s="36"/>
      <x:c r="E559" s="36"/>
      <x:c r="F559" s="37"/>
      <x:c r="G559" s="38" t="n">
        <x:f>IF(K559=0,0,IF(H559="",1,-1))</x:f>
        <x:v>0</x:v>
      </x:c>
      <x:c r="H559" s="33" t="str">
        <x:f>IF(K559=0,"",IF(A559="","Introduzca el ID de salida",IF(IF(IFERROR(OR(CODE(UPPER(LEFT(A559,1)))&lt;65,CODE(UPPER(LEFT(A559,1)))&gt;90),TRUE),TRUE,OR(NOT(ISTEXT(A559)),LEN(A559)&gt;64,LEN(A559)&lt;&gt;LEN(SUBSTITUTE(A559,"*","")),LEN(A559)&lt;&gt;LEN(SUBSTITUTE(A559,"?","")),LEN(A559)&lt;&gt;LEN(SUBSTITUTE(A559,"~","")),LEN(A559)&lt;&gt;LEN(SUBSTITUTE(A559,"=","")),LEN(A559)&lt;&gt;LEN(SUBSTITUTE(A559,"&lt;","")),LEN(A559)&lt;&gt;LEN(SUBSTITUTE(A559,"&gt;","")))),"ID: texto que empiece por A–Z, hasta 64 caracteres; sin *, ?, ~, =, &lt; ni &gt;. Ejemplo: T-001.",IF(COUNTIFS('Exits'!$A$9:$A$608,A559)&lt;&gt;1,"ID de salida duplicado",IF(B559="","Introduzca el ID de la operación principal",IF(IF(IFERROR(OR(CODE(UPPER(LEFT(B559,1)))&lt;65,CODE(UPPER(LEFT(B559,1)))&gt;90),TRUE),TRUE,OR(NOT(ISTEXT(B559)),LEN(B559)&gt;64,LEN(B559)&lt;&gt;LEN(SUBSTITUTE(B559,"*","")),LEN(B559)&lt;&gt;LEN(SUBSTITUTE(B559,"?","")),LEN(B559)&lt;&gt;LEN(SUBSTITUTE(B559,"~","")),LEN(B559)&lt;&gt;LEN(SUBSTITUTE(B559,"=","")),LEN(B559)&lt;&gt;LEN(SUBSTITUTE(B559,"&lt;","")),LEN(B559)&lt;&gt;LEN(SUBSTITUTE(B559,"&gt;","")))),"ID: texto que empiece por A–Z, hasta 64 caracteres; sin *, ?, ~, =, &lt; ni &gt;. Ejemplo: T-001.",IF(COUNTIFS('Trades'!$A$9:$A$208,B559)&lt;&gt;1,"El ID debe corresponder a una sola fila de Trades",IF(NOT(ISNUMBER(C559)),"Introduzca una fecha y hora de cierre válidas",IF(OR(C559&lt;1,C559&gt;2958465),"Introduzca una fecha y hora de cierre válidas",IF(NOT(ISNUMBER(D559)),"Indique una cantidad cerrada positiva",IF(OR(D559&lt;=0,D559&gt;1000000,ROUND(D559,8)&lt;&gt;D559),"Indique una cantidad cerrada positiva",IF(NOT(ISNUMBER(INDEX('Trades'!$D$9:$D$208,MATCH(B559,'Trades'!$A$9:$A$208,0)))),"Introduzca una fecha y hora de apertura válidas",IF(C559&lt;INDEX('Trades'!$D$9:$D$208,MATCH(B559,'Trades'!$A$9:$A$208,0)),"El cierre precede a la apertura",IF(AND(E559&lt;&gt;"",OR(NOT(ISNUMBER(E559)),E559&lt;=0)),"Indique un precio positivo o deje la celda vacía",IF(AND(F559&lt;&gt;"",NOT(ISNUMBER(F559))),"El P&amp;L bruto debe ser numérico o estar vacío",IF(AND(ISNUMBER(F559),OR(ABS(F559)&gt;1000000000,ROUND(F559,2)&lt;&gt;F559)),"Importes: hasta 2 decimales; valor absoluto de entrada ≤ 1.000.000.000.",""))))))))))))))))</x:f>
      </x:c>
      <x:c r="I559" s="29" t="str">
        <x:f>IF(ISNUMBER(D559),ROUND(D559,8),"")</x:f>
      </x:c>
      <x:c r="J559" s="29" t="n">
        <x:f>IF(ISNUMBER(F559),1,0)</x:f>
        <x:v>0</x:v>
      </x:c>
      <x:c r="K559" s="29" t="n">
        <x:f>IF(COUNTA(A559:F559)=0,0,1)</x:f>
        <x:v>0</x:v>
      </x:c>
    </x:row>
    <x:row r="560" ht="36" customHeight="1">
      <x:c r="A560" s="34"/>
      <x:c r="B560" s="34"/>
      <x:c r="C560" s="35"/>
      <x:c r="D560" s="36"/>
      <x:c r="E560" s="36"/>
      <x:c r="F560" s="37"/>
      <x:c r="G560" s="38" t="n">
        <x:f>IF(K560=0,0,IF(H560="",1,-1))</x:f>
        <x:v>0</x:v>
      </x:c>
      <x:c r="H560" s="33" t="str">
        <x:f>IF(K560=0,"",IF(A560="","Introduzca el ID de salida",IF(IF(IFERROR(OR(CODE(UPPER(LEFT(A560,1)))&lt;65,CODE(UPPER(LEFT(A560,1)))&gt;90),TRUE),TRUE,OR(NOT(ISTEXT(A560)),LEN(A560)&gt;64,LEN(A560)&lt;&gt;LEN(SUBSTITUTE(A560,"*","")),LEN(A560)&lt;&gt;LEN(SUBSTITUTE(A560,"?","")),LEN(A560)&lt;&gt;LEN(SUBSTITUTE(A560,"~","")),LEN(A560)&lt;&gt;LEN(SUBSTITUTE(A560,"=","")),LEN(A560)&lt;&gt;LEN(SUBSTITUTE(A560,"&lt;","")),LEN(A560)&lt;&gt;LEN(SUBSTITUTE(A560,"&gt;","")))),"ID: texto que empiece por A–Z, hasta 64 caracteres; sin *, ?, ~, =, &lt; ni &gt;. Ejemplo: T-001.",IF(COUNTIFS('Exits'!$A$9:$A$608,A560)&lt;&gt;1,"ID de salida duplicado",IF(B560="","Introduzca el ID de la operación principal",IF(IF(IFERROR(OR(CODE(UPPER(LEFT(B560,1)))&lt;65,CODE(UPPER(LEFT(B560,1)))&gt;90),TRUE),TRUE,OR(NOT(ISTEXT(B560)),LEN(B560)&gt;64,LEN(B560)&lt;&gt;LEN(SUBSTITUTE(B560,"*","")),LEN(B560)&lt;&gt;LEN(SUBSTITUTE(B560,"?","")),LEN(B560)&lt;&gt;LEN(SUBSTITUTE(B560,"~","")),LEN(B560)&lt;&gt;LEN(SUBSTITUTE(B560,"=","")),LEN(B560)&lt;&gt;LEN(SUBSTITUTE(B560,"&lt;","")),LEN(B560)&lt;&gt;LEN(SUBSTITUTE(B560,"&gt;","")))),"ID: texto que empiece por A–Z, hasta 64 caracteres; sin *, ?, ~, =, &lt; ni &gt;. Ejemplo: T-001.",IF(COUNTIFS('Trades'!$A$9:$A$208,B560)&lt;&gt;1,"El ID debe corresponder a una sola fila de Trades",IF(NOT(ISNUMBER(C560)),"Introduzca una fecha y hora de cierre válidas",IF(OR(C560&lt;1,C560&gt;2958465),"Introduzca una fecha y hora de cierre válidas",IF(NOT(ISNUMBER(D560)),"Indique una cantidad cerrada positiva",IF(OR(D560&lt;=0,D560&gt;1000000,ROUND(D560,8)&lt;&gt;D560),"Indique una cantidad cerrada positiva",IF(NOT(ISNUMBER(INDEX('Trades'!$D$9:$D$208,MATCH(B560,'Trades'!$A$9:$A$208,0)))),"Introduzca una fecha y hora de apertura válidas",IF(C560&lt;INDEX('Trades'!$D$9:$D$208,MATCH(B560,'Trades'!$A$9:$A$208,0)),"El cierre precede a la apertura",IF(AND(E560&lt;&gt;"",OR(NOT(ISNUMBER(E560)),E560&lt;=0)),"Indique un precio positivo o deje la celda vacía",IF(AND(F560&lt;&gt;"",NOT(ISNUMBER(F560))),"El P&amp;L bruto debe ser numérico o estar vacío",IF(AND(ISNUMBER(F560),OR(ABS(F560)&gt;1000000000,ROUND(F560,2)&lt;&gt;F560)),"Importes: hasta 2 decimales; valor absoluto de entrada ≤ 1.000.000.000.",""))))))))))))))))</x:f>
      </x:c>
      <x:c r="I560" s="29" t="str">
        <x:f>IF(ISNUMBER(D560),ROUND(D560,8),"")</x:f>
      </x:c>
      <x:c r="J560" s="29" t="n">
        <x:f>IF(ISNUMBER(F560),1,0)</x:f>
        <x:v>0</x:v>
      </x:c>
      <x:c r="K560" s="29" t="n">
        <x:f>IF(COUNTA(A560:F560)=0,0,1)</x:f>
        <x:v>0</x:v>
      </x:c>
    </x:row>
    <x:row r="561" ht="36" customHeight="1">
      <x:c r="A561" s="34"/>
      <x:c r="B561" s="34"/>
      <x:c r="C561" s="35"/>
      <x:c r="D561" s="36"/>
      <x:c r="E561" s="36"/>
      <x:c r="F561" s="37"/>
      <x:c r="G561" s="38" t="n">
        <x:f>IF(K561=0,0,IF(H561="",1,-1))</x:f>
        <x:v>0</x:v>
      </x:c>
      <x:c r="H561" s="33" t="str">
        <x:f>IF(K561=0,"",IF(A561="","Introduzca el ID de salida",IF(IF(IFERROR(OR(CODE(UPPER(LEFT(A561,1)))&lt;65,CODE(UPPER(LEFT(A561,1)))&gt;90),TRUE),TRUE,OR(NOT(ISTEXT(A561)),LEN(A561)&gt;64,LEN(A561)&lt;&gt;LEN(SUBSTITUTE(A561,"*","")),LEN(A561)&lt;&gt;LEN(SUBSTITUTE(A561,"?","")),LEN(A561)&lt;&gt;LEN(SUBSTITUTE(A561,"~","")),LEN(A561)&lt;&gt;LEN(SUBSTITUTE(A561,"=","")),LEN(A561)&lt;&gt;LEN(SUBSTITUTE(A561,"&lt;","")),LEN(A561)&lt;&gt;LEN(SUBSTITUTE(A561,"&gt;","")))),"ID: texto que empiece por A–Z, hasta 64 caracteres; sin *, ?, ~, =, &lt; ni &gt;. Ejemplo: T-001.",IF(COUNTIFS('Exits'!$A$9:$A$608,A561)&lt;&gt;1,"ID de salida duplicado",IF(B561="","Introduzca el ID de la operación principal",IF(IF(IFERROR(OR(CODE(UPPER(LEFT(B561,1)))&lt;65,CODE(UPPER(LEFT(B561,1)))&gt;90),TRUE),TRUE,OR(NOT(ISTEXT(B561)),LEN(B561)&gt;64,LEN(B561)&lt;&gt;LEN(SUBSTITUTE(B561,"*","")),LEN(B561)&lt;&gt;LEN(SUBSTITUTE(B561,"?","")),LEN(B561)&lt;&gt;LEN(SUBSTITUTE(B561,"~","")),LEN(B561)&lt;&gt;LEN(SUBSTITUTE(B561,"=","")),LEN(B561)&lt;&gt;LEN(SUBSTITUTE(B561,"&lt;","")),LEN(B561)&lt;&gt;LEN(SUBSTITUTE(B561,"&gt;","")))),"ID: texto que empiece por A–Z, hasta 64 caracteres; sin *, ?, ~, =, &lt; ni &gt;. Ejemplo: T-001.",IF(COUNTIFS('Trades'!$A$9:$A$208,B561)&lt;&gt;1,"El ID debe corresponder a una sola fila de Trades",IF(NOT(ISNUMBER(C561)),"Introduzca una fecha y hora de cierre válidas",IF(OR(C561&lt;1,C561&gt;2958465),"Introduzca una fecha y hora de cierre válidas",IF(NOT(ISNUMBER(D561)),"Indique una cantidad cerrada positiva",IF(OR(D561&lt;=0,D561&gt;1000000,ROUND(D561,8)&lt;&gt;D561),"Indique una cantidad cerrada positiva",IF(NOT(ISNUMBER(INDEX('Trades'!$D$9:$D$208,MATCH(B561,'Trades'!$A$9:$A$208,0)))),"Introduzca una fecha y hora de apertura válidas",IF(C561&lt;INDEX('Trades'!$D$9:$D$208,MATCH(B561,'Trades'!$A$9:$A$208,0)),"El cierre precede a la apertura",IF(AND(E561&lt;&gt;"",OR(NOT(ISNUMBER(E561)),E561&lt;=0)),"Indique un precio positivo o deje la celda vacía",IF(AND(F561&lt;&gt;"",NOT(ISNUMBER(F561))),"El P&amp;L bruto debe ser numérico o estar vacío",IF(AND(ISNUMBER(F561),OR(ABS(F561)&gt;1000000000,ROUND(F561,2)&lt;&gt;F561)),"Importes: hasta 2 decimales; valor absoluto de entrada ≤ 1.000.000.000.",""))))))))))))))))</x:f>
      </x:c>
      <x:c r="I561" s="29" t="str">
        <x:f>IF(ISNUMBER(D561),ROUND(D561,8),"")</x:f>
      </x:c>
      <x:c r="J561" s="29" t="n">
        <x:f>IF(ISNUMBER(F561),1,0)</x:f>
        <x:v>0</x:v>
      </x:c>
      <x:c r="K561" s="29" t="n">
        <x:f>IF(COUNTA(A561:F561)=0,0,1)</x:f>
        <x:v>0</x:v>
      </x:c>
    </x:row>
    <x:row r="562" ht="36" customHeight="1">
      <x:c r="A562" s="34"/>
      <x:c r="B562" s="34"/>
      <x:c r="C562" s="35"/>
      <x:c r="D562" s="36"/>
      <x:c r="E562" s="36"/>
      <x:c r="F562" s="37"/>
      <x:c r="G562" s="38" t="n">
        <x:f>IF(K562=0,0,IF(H562="",1,-1))</x:f>
        <x:v>0</x:v>
      </x:c>
      <x:c r="H562" s="33" t="str">
        <x:f>IF(K562=0,"",IF(A562="","Introduzca el ID de salida",IF(IF(IFERROR(OR(CODE(UPPER(LEFT(A562,1)))&lt;65,CODE(UPPER(LEFT(A562,1)))&gt;90),TRUE),TRUE,OR(NOT(ISTEXT(A562)),LEN(A562)&gt;64,LEN(A562)&lt;&gt;LEN(SUBSTITUTE(A562,"*","")),LEN(A562)&lt;&gt;LEN(SUBSTITUTE(A562,"?","")),LEN(A562)&lt;&gt;LEN(SUBSTITUTE(A562,"~","")),LEN(A562)&lt;&gt;LEN(SUBSTITUTE(A562,"=","")),LEN(A562)&lt;&gt;LEN(SUBSTITUTE(A562,"&lt;","")),LEN(A562)&lt;&gt;LEN(SUBSTITUTE(A562,"&gt;","")))),"ID: texto que empiece por A–Z, hasta 64 caracteres; sin *, ?, ~, =, &lt; ni &gt;. Ejemplo: T-001.",IF(COUNTIFS('Exits'!$A$9:$A$608,A562)&lt;&gt;1,"ID de salida duplicado",IF(B562="","Introduzca el ID de la operación principal",IF(IF(IFERROR(OR(CODE(UPPER(LEFT(B562,1)))&lt;65,CODE(UPPER(LEFT(B562,1)))&gt;90),TRUE),TRUE,OR(NOT(ISTEXT(B562)),LEN(B562)&gt;64,LEN(B562)&lt;&gt;LEN(SUBSTITUTE(B562,"*","")),LEN(B562)&lt;&gt;LEN(SUBSTITUTE(B562,"?","")),LEN(B562)&lt;&gt;LEN(SUBSTITUTE(B562,"~","")),LEN(B562)&lt;&gt;LEN(SUBSTITUTE(B562,"=","")),LEN(B562)&lt;&gt;LEN(SUBSTITUTE(B562,"&lt;","")),LEN(B562)&lt;&gt;LEN(SUBSTITUTE(B562,"&gt;","")))),"ID: texto que empiece por A–Z, hasta 64 caracteres; sin *, ?, ~, =, &lt; ni &gt;. Ejemplo: T-001.",IF(COUNTIFS('Trades'!$A$9:$A$208,B562)&lt;&gt;1,"El ID debe corresponder a una sola fila de Trades",IF(NOT(ISNUMBER(C562)),"Introduzca una fecha y hora de cierre válidas",IF(OR(C562&lt;1,C562&gt;2958465),"Introduzca una fecha y hora de cierre válidas",IF(NOT(ISNUMBER(D562)),"Indique una cantidad cerrada positiva",IF(OR(D562&lt;=0,D562&gt;1000000,ROUND(D562,8)&lt;&gt;D562),"Indique una cantidad cerrada positiva",IF(NOT(ISNUMBER(INDEX('Trades'!$D$9:$D$208,MATCH(B562,'Trades'!$A$9:$A$208,0)))),"Introduzca una fecha y hora de apertura válidas",IF(C562&lt;INDEX('Trades'!$D$9:$D$208,MATCH(B562,'Trades'!$A$9:$A$208,0)),"El cierre precede a la apertura",IF(AND(E562&lt;&gt;"",OR(NOT(ISNUMBER(E562)),E562&lt;=0)),"Indique un precio positivo o deje la celda vacía",IF(AND(F562&lt;&gt;"",NOT(ISNUMBER(F562))),"El P&amp;L bruto debe ser numérico o estar vacío",IF(AND(ISNUMBER(F562),OR(ABS(F562)&gt;1000000000,ROUND(F562,2)&lt;&gt;F562)),"Importes: hasta 2 decimales; valor absoluto de entrada ≤ 1.000.000.000.",""))))))))))))))))</x:f>
      </x:c>
      <x:c r="I562" s="29" t="str">
        <x:f>IF(ISNUMBER(D562),ROUND(D562,8),"")</x:f>
      </x:c>
      <x:c r="J562" s="29" t="n">
        <x:f>IF(ISNUMBER(F562),1,0)</x:f>
        <x:v>0</x:v>
      </x:c>
      <x:c r="K562" s="29" t="n">
        <x:f>IF(COUNTA(A562:F562)=0,0,1)</x:f>
        <x:v>0</x:v>
      </x:c>
    </x:row>
    <x:row r="563" ht="36" customHeight="1">
      <x:c r="A563" s="34"/>
      <x:c r="B563" s="34"/>
      <x:c r="C563" s="35"/>
      <x:c r="D563" s="36"/>
      <x:c r="E563" s="36"/>
      <x:c r="F563" s="37"/>
      <x:c r="G563" s="38" t="n">
        <x:f>IF(K563=0,0,IF(H563="",1,-1))</x:f>
        <x:v>0</x:v>
      </x:c>
      <x:c r="H563" s="33" t="str">
        <x:f>IF(K563=0,"",IF(A563="","Introduzca el ID de salida",IF(IF(IFERROR(OR(CODE(UPPER(LEFT(A563,1)))&lt;65,CODE(UPPER(LEFT(A563,1)))&gt;90),TRUE),TRUE,OR(NOT(ISTEXT(A563)),LEN(A563)&gt;64,LEN(A563)&lt;&gt;LEN(SUBSTITUTE(A563,"*","")),LEN(A563)&lt;&gt;LEN(SUBSTITUTE(A563,"?","")),LEN(A563)&lt;&gt;LEN(SUBSTITUTE(A563,"~","")),LEN(A563)&lt;&gt;LEN(SUBSTITUTE(A563,"=","")),LEN(A563)&lt;&gt;LEN(SUBSTITUTE(A563,"&lt;","")),LEN(A563)&lt;&gt;LEN(SUBSTITUTE(A563,"&gt;","")))),"ID: texto que empiece por A–Z, hasta 64 caracteres; sin *, ?, ~, =, &lt; ni &gt;. Ejemplo: T-001.",IF(COUNTIFS('Exits'!$A$9:$A$608,A563)&lt;&gt;1,"ID de salida duplicado",IF(B563="","Introduzca el ID de la operación principal",IF(IF(IFERROR(OR(CODE(UPPER(LEFT(B563,1)))&lt;65,CODE(UPPER(LEFT(B563,1)))&gt;90),TRUE),TRUE,OR(NOT(ISTEXT(B563)),LEN(B563)&gt;64,LEN(B563)&lt;&gt;LEN(SUBSTITUTE(B563,"*","")),LEN(B563)&lt;&gt;LEN(SUBSTITUTE(B563,"?","")),LEN(B563)&lt;&gt;LEN(SUBSTITUTE(B563,"~","")),LEN(B563)&lt;&gt;LEN(SUBSTITUTE(B563,"=","")),LEN(B563)&lt;&gt;LEN(SUBSTITUTE(B563,"&lt;","")),LEN(B563)&lt;&gt;LEN(SUBSTITUTE(B563,"&gt;","")))),"ID: texto que empiece por A–Z, hasta 64 caracteres; sin *, ?, ~, =, &lt; ni &gt;. Ejemplo: T-001.",IF(COUNTIFS('Trades'!$A$9:$A$208,B563)&lt;&gt;1,"El ID debe corresponder a una sola fila de Trades",IF(NOT(ISNUMBER(C563)),"Introduzca una fecha y hora de cierre válidas",IF(OR(C563&lt;1,C563&gt;2958465),"Introduzca una fecha y hora de cierre válidas",IF(NOT(ISNUMBER(D563)),"Indique una cantidad cerrada positiva",IF(OR(D563&lt;=0,D563&gt;1000000,ROUND(D563,8)&lt;&gt;D563),"Indique una cantidad cerrada positiva",IF(NOT(ISNUMBER(INDEX('Trades'!$D$9:$D$208,MATCH(B563,'Trades'!$A$9:$A$208,0)))),"Introduzca una fecha y hora de apertura válidas",IF(C563&lt;INDEX('Trades'!$D$9:$D$208,MATCH(B563,'Trades'!$A$9:$A$208,0)),"El cierre precede a la apertura",IF(AND(E563&lt;&gt;"",OR(NOT(ISNUMBER(E563)),E563&lt;=0)),"Indique un precio positivo o deje la celda vacía",IF(AND(F563&lt;&gt;"",NOT(ISNUMBER(F563))),"El P&amp;L bruto debe ser numérico o estar vacío",IF(AND(ISNUMBER(F563),OR(ABS(F563)&gt;1000000000,ROUND(F563,2)&lt;&gt;F563)),"Importes: hasta 2 decimales; valor absoluto de entrada ≤ 1.000.000.000.",""))))))))))))))))</x:f>
      </x:c>
      <x:c r="I563" s="29" t="str">
        <x:f>IF(ISNUMBER(D563),ROUND(D563,8),"")</x:f>
      </x:c>
      <x:c r="J563" s="29" t="n">
        <x:f>IF(ISNUMBER(F563),1,0)</x:f>
        <x:v>0</x:v>
      </x:c>
      <x:c r="K563" s="29" t="n">
        <x:f>IF(COUNTA(A563:F563)=0,0,1)</x:f>
        <x:v>0</x:v>
      </x:c>
    </x:row>
    <x:row r="564" ht="36" customHeight="1">
      <x:c r="A564" s="34"/>
      <x:c r="B564" s="34"/>
      <x:c r="C564" s="35"/>
      <x:c r="D564" s="36"/>
      <x:c r="E564" s="36"/>
      <x:c r="F564" s="37"/>
      <x:c r="G564" s="38" t="n">
        <x:f>IF(K564=0,0,IF(H564="",1,-1))</x:f>
        <x:v>0</x:v>
      </x:c>
      <x:c r="H564" s="33" t="str">
        <x:f>IF(K564=0,"",IF(A564="","Introduzca el ID de salida",IF(IF(IFERROR(OR(CODE(UPPER(LEFT(A564,1)))&lt;65,CODE(UPPER(LEFT(A564,1)))&gt;90),TRUE),TRUE,OR(NOT(ISTEXT(A564)),LEN(A564)&gt;64,LEN(A564)&lt;&gt;LEN(SUBSTITUTE(A564,"*","")),LEN(A564)&lt;&gt;LEN(SUBSTITUTE(A564,"?","")),LEN(A564)&lt;&gt;LEN(SUBSTITUTE(A564,"~","")),LEN(A564)&lt;&gt;LEN(SUBSTITUTE(A564,"=","")),LEN(A564)&lt;&gt;LEN(SUBSTITUTE(A564,"&lt;","")),LEN(A564)&lt;&gt;LEN(SUBSTITUTE(A564,"&gt;","")))),"ID: texto que empiece por A–Z, hasta 64 caracteres; sin *, ?, ~, =, &lt; ni &gt;. Ejemplo: T-001.",IF(COUNTIFS('Exits'!$A$9:$A$608,A564)&lt;&gt;1,"ID de salida duplicado",IF(B564="","Introduzca el ID de la operación principal",IF(IF(IFERROR(OR(CODE(UPPER(LEFT(B564,1)))&lt;65,CODE(UPPER(LEFT(B564,1)))&gt;90),TRUE),TRUE,OR(NOT(ISTEXT(B564)),LEN(B564)&gt;64,LEN(B564)&lt;&gt;LEN(SUBSTITUTE(B564,"*","")),LEN(B564)&lt;&gt;LEN(SUBSTITUTE(B564,"?","")),LEN(B564)&lt;&gt;LEN(SUBSTITUTE(B564,"~","")),LEN(B564)&lt;&gt;LEN(SUBSTITUTE(B564,"=","")),LEN(B564)&lt;&gt;LEN(SUBSTITUTE(B564,"&lt;","")),LEN(B564)&lt;&gt;LEN(SUBSTITUTE(B564,"&gt;","")))),"ID: texto que empiece por A–Z, hasta 64 caracteres; sin *, ?, ~, =, &lt; ni &gt;. Ejemplo: T-001.",IF(COUNTIFS('Trades'!$A$9:$A$208,B564)&lt;&gt;1,"El ID debe corresponder a una sola fila de Trades",IF(NOT(ISNUMBER(C564)),"Introduzca una fecha y hora de cierre válidas",IF(OR(C564&lt;1,C564&gt;2958465),"Introduzca una fecha y hora de cierre válidas",IF(NOT(ISNUMBER(D564)),"Indique una cantidad cerrada positiva",IF(OR(D564&lt;=0,D564&gt;1000000,ROUND(D564,8)&lt;&gt;D564),"Indique una cantidad cerrada positiva",IF(NOT(ISNUMBER(INDEX('Trades'!$D$9:$D$208,MATCH(B564,'Trades'!$A$9:$A$208,0)))),"Introduzca una fecha y hora de apertura válidas",IF(C564&lt;INDEX('Trades'!$D$9:$D$208,MATCH(B564,'Trades'!$A$9:$A$208,0)),"El cierre precede a la apertura",IF(AND(E564&lt;&gt;"",OR(NOT(ISNUMBER(E564)),E564&lt;=0)),"Indique un precio positivo o deje la celda vacía",IF(AND(F564&lt;&gt;"",NOT(ISNUMBER(F564))),"El P&amp;L bruto debe ser numérico o estar vacío",IF(AND(ISNUMBER(F564),OR(ABS(F564)&gt;1000000000,ROUND(F564,2)&lt;&gt;F564)),"Importes: hasta 2 decimales; valor absoluto de entrada ≤ 1.000.000.000.",""))))))))))))))))</x:f>
      </x:c>
      <x:c r="I564" s="29" t="str">
        <x:f>IF(ISNUMBER(D564),ROUND(D564,8),"")</x:f>
      </x:c>
      <x:c r="J564" s="29" t="n">
        <x:f>IF(ISNUMBER(F564),1,0)</x:f>
        <x:v>0</x:v>
      </x:c>
      <x:c r="K564" s="29" t="n">
        <x:f>IF(COUNTA(A564:F564)=0,0,1)</x:f>
        <x:v>0</x:v>
      </x:c>
    </x:row>
    <x:row r="565" ht="36" customHeight="1">
      <x:c r="A565" s="34"/>
      <x:c r="B565" s="34"/>
      <x:c r="C565" s="35"/>
      <x:c r="D565" s="36"/>
      <x:c r="E565" s="36"/>
      <x:c r="F565" s="37"/>
      <x:c r="G565" s="38" t="n">
        <x:f>IF(K565=0,0,IF(H565="",1,-1))</x:f>
        <x:v>0</x:v>
      </x:c>
      <x:c r="H565" s="33" t="str">
        <x:f>IF(K565=0,"",IF(A565="","Introduzca el ID de salida",IF(IF(IFERROR(OR(CODE(UPPER(LEFT(A565,1)))&lt;65,CODE(UPPER(LEFT(A565,1)))&gt;90),TRUE),TRUE,OR(NOT(ISTEXT(A565)),LEN(A565)&gt;64,LEN(A565)&lt;&gt;LEN(SUBSTITUTE(A565,"*","")),LEN(A565)&lt;&gt;LEN(SUBSTITUTE(A565,"?","")),LEN(A565)&lt;&gt;LEN(SUBSTITUTE(A565,"~","")),LEN(A565)&lt;&gt;LEN(SUBSTITUTE(A565,"=","")),LEN(A565)&lt;&gt;LEN(SUBSTITUTE(A565,"&lt;","")),LEN(A565)&lt;&gt;LEN(SUBSTITUTE(A565,"&gt;","")))),"ID: texto que empiece por A–Z, hasta 64 caracteres; sin *, ?, ~, =, &lt; ni &gt;. Ejemplo: T-001.",IF(COUNTIFS('Exits'!$A$9:$A$608,A565)&lt;&gt;1,"ID de salida duplicado",IF(B565="","Introduzca el ID de la operación principal",IF(IF(IFERROR(OR(CODE(UPPER(LEFT(B565,1)))&lt;65,CODE(UPPER(LEFT(B565,1)))&gt;90),TRUE),TRUE,OR(NOT(ISTEXT(B565)),LEN(B565)&gt;64,LEN(B565)&lt;&gt;LEN(SUBSTITUTE(B565,"*","")),LEN(B565)&lt;&gt;LEN(SUBSTITUTE(B565,"?","")),LEN(B565)&lt;&gt;LEN(SUBSTITUTE(B565,"~","")),LEN(B565)&lt;&gt;LEN(SUBSTITUTE(B565,"=","")),LEN(B565)&lt;&gt;LEN(SUBSTITUTE(B565,"&lt;","")),LEN(B565)&lt;&gt;LEN(SUBSTITUTE(B565,"&gt;","")))),"ID: texto que empiece por A–Z, hasta 64 caracteres; sin *, ?, ~, =, &lt; ni &gt;. Ejemplo: T-001.",IF(COUNTIFS('Trades'!$A$9:$A$208,B565)&lt;&gt;1,"El ID debe corresponder a una sola fila de Trades",IF(NOT(ISNUMBER(C565)),"Introduzca una fecha y hora de cierre válidas",IF(OR(C565&lt;1,C565&gt;2958465),"Introduzca una fecha y hora de cierre válidas",IF(NOT(ISNUMBER(D565)),"Indique una cantidad cerrada positiva",IF(OR(D565&lt;=0,D565&gt;1000000,ROUND(D565,8)&lt;&gt;D565),"Indique una cantidad cerrada positiva",IF(NOT(ISNUMBER(INDEX('Trades'!$D$9:$D$208,MATCH(B565,'Trades'!$A$9:$A$208,0)))),"Introduzca una fecha y hora de apertura válidas",IF(C565&lt;INDEX('Trades'!$D$9:$D$208,MATCH(B565,'Trades'!$A$9:$A$208,0)),"El cierre precede a la apertura",IF(AND(E565&lt;&gt;"",OR(NOT(ISNUMBER(E565)),E565&lt;=0)),"Indique un precio positivo o deje la celda vacía",IF(AND(F565&lt;&gt;"",NOT(ISNUMBER(F565))),"El P&amp;L bruto debe ser numérico o estar vacío",IF(AND(ISNUMBER(F565),OR(ABS(F565)&gt;1000000000,ROUND(F565,2)&lt;&gt;F565)),"Importes: hasta 2 decimales; valor absoluto de entrada ≤ 1.000.000.000.",""))))))))))))))))</x:f>
      </x:c>
      <x:c r="I565" s="29" t="str">
        <x:f>IF(ISNUMBER(D565),ROUND(D565,8),"")</x:f>
      </x:c>
      <x:c r="J565" s="29" t="n">
        <x:f>IF(ISNUMBER(F565),1,0)</x:f>
        <x:v>0</x:v>
      </x:c>
      <x:c r="K565" s="29" t="n">
        <x:f>IF(COUNTA(A565:F565)=0,0,1)</x:f>
        <x:v>0</x:v>
      </x:c>
    </x:row>
    <x:row r="566" ht="36" customHeight="1">
      <x:c r="A566" s="34"/>
      <x:c r="B566" s="34"/>
      <x:c r="C566" s="35"/>
      <x:c r="D566" s="36"/>
      <x:c r="E566" s="36"/>
      <x:c r="F566" s="37"/>
      <x:c r="G566" s="38" t="n">
        <x:f>IF(K566=0,0,IF(H566="",1,-1))</x:f>
        <x:v>0</x:v>
      </x:c>
      <x:c r="H566" s="33" t="str">
        <x:f>IF(K566=0,"",IF(A566="","Introduzca el ID de salida",IF(IF(IFERROR(OR(CODE(UPPER(LEFT(A566,1)))&lt;65,CODE(UPPER(LEFT(A566,1)))&gt;90),TRUE),TRUE,OR(NOT(ISTEXT(A566)),LEN(A566)&gt;64,LEN(A566)&lt;&gt;LEN(SUBSTITUTE(A566,"*","")),LEN(A566)&lt;&gt;LEN(SUBSTITUTE(A566,"?","")),LEN(A566)&lt;&gt;LEN(SUBSTITUTE(A566,"~","")),LEN(A566)&lt;&gt;LEN(SUBSTITUTE(A566,"=","")),LEN(A566)&lt;&gt;LEN(SUBSTITUTE(A566,"&lt;","")),LEN(A566)&lt;&gt;LEN(SUBSTITUTE(A566,"&gt;","")))),"ID: texto que empiece por A–Z, hasta 64 caracteres; sin *, ?, ~, =, &lt; ni &gt;. Ejemplo: T-001.",IF(COUNTIFS('Exits'!$A$9:$A$608,A566)&lt;&gt;1,"ID de salida duplicado",IF(B566="","Introduzca el ID de la operación principal",IF(IF(IFERROR(OR(CODE(UPPER(LEFT(B566,1)))&lt;65,CODE(UPPER(LEFT(B566,1)))&gt;90),TRUE),TRUE,OR(NOT(ISTEXT(B566)),LEN(B566)&gt;64,LEN(B566)&lt;&gt;LEN(SUBSTITUTE(B566,"*","")),LEN(B566)&lt;&gt;LEN(SUBSTITUTE(B566,"?","")),LEN(B566)&lt;&gt;LEN(SUBSTITUTE(B566,"~","")),LEN(B566)&lt;&gt;LEN(SUBSTITUTE(B566,"=","")),LEN(B566)&lt;&gt;LEN(SUBSTITUTE(B566,"&lt;","")),LEN(B566)&lt;&gt;LEN(SUBSTITUTE(B566,"&gt;","")))),"ID: texto que empiece por A–Z, hasta 64 caracteres; sin *, ?, ~, =, &lt; ni &gt;. Ejemplo: T-001.",IF(COUNTIFS('Trades'!$A$9:$A$208,B566)&lt;&gt;1,"El ID debe corresponder a una sola fila de Trades",IF(NOT(ISNUMBER(C566)),"Introduzca una fecha y hora de cierre válidas",IF(OR(C566&lt;1,C566&gt;2958465),"Introduzca una fecha y hora de cierre válidas",IF(NOT(ISNUMBER(D566)),"Indique una cantidad cerrada positiva",IF(OR(D566&lt;=0,D566&gt;1000000,ROUND(D566,8)&lt;&gt;D566),"Indique una cantidad cerrada positiva",IF(NOT(ISNUMBER(INDEX('Trades'!$D$9:$D$208,MATCH(B566,'Trades'!$A$9:$A$208,0)))),"Introduzca una fecha y hora de apertura válidas",IF(C566&lt;INDEX('Trades'!$D$9:$D$208,MATCH(B566,'Trades'!$A$9:$A$208,0)),"El cierre precede a la apertura",IF(AND(E566&lt;&gt;"",OR(NOT(ISNUMBER(E566)),E566&lt;=0)),"Indique un precio positivo o deje la celda vacía",IF(AND(F566&lt;&gt;"",NOT(ISNUMBER(F566))),"El P&amp;L bruto debe ser numérico o estar vacío",IF(AND(ISNUMBER(F566),OR(ABS(F566)&gt;1000000000,ROUND(F566,2)&lt;&gt;F566)),"Importes: hasta 2 decimales; valor absoluto de entrada ≤ 1.000.000.000.",""))))))))))))))))</x:f>
      </x:c>
      <x:c r="I566" s="29" t="str">
        <x:f>IF(ISNUMBER(D566),ROUND(D566,8),"")</x:f>
      </x:c>
      <x:c r="J566" s="29" t="n">
        <x:f>IF(ISNUMBER(F566),1,0)</x:f>
        <x:v>0</x:v>
      </x:c>
      <x:c r="K566" s="29" t="n">
        <x:f>IF(COUNTA(A566:F566)=0,0,1)</x:f>
        <x:v>0</x:v>
      </x:c>
    </x:row>
    <x:row r="567" ht="36" customHeight="1">
      <x:c r="A567" s="34"/>
      <x:c r="B567" s="34"/>
      <x:c r="C567" s="35"/>
      <x:c r="D567" s="36"/>
      <x:c r="E567" s="36"/>
      <x:c r="F567" s="37"/>
      <x:c r="G567" s="38" t="n">
        <x:f>IF(K567=0,0,IF(H567="",1,-1))</x:f>
        <x:v>0</x:v>
      </x:c>
      <x:c r="H567" s="33" t="str">
        <x:f>IF(K567=0,"",IF(A567="","Introduzca el ID de salida",IF(IF(IFERROR(OR(CODE(UPPER(LEFT(A567,1)))&lt;65,CODE(UPPER(LEFT(A567,1)))&gt;90),TRUE),TRUE,OR(NOT(ISTEXT(A567)),LEN(A567)&gt;64,LEN(A567)&lt;&gt;LEN(SUBSTITUTE(A567,"*","")),LEN(A567)&lt;&gt;LEN(SUBSTITUTE(A567,"?","")),LEN(A567)&lt;&gt;LEN(SUBSTITUTE(A567,"~","")),LEN(A567)&lt;&gt;LEN(SUBSTITUTE(A567,"=","")),LEN(A567)&lt;&gt;LEN(SUBSTITUTE(A567,"&lt;","")),LEN(A567)&lt;&gt;LEN(SUBSTITUTE(A567,"&gt;","")))),"ID: texto que empiece por A–Z, hasta 64 caracteres; sin *, ?, ~, =, &lt; ni &gt;. Ejemplo: T-001.",IF(COUNTIFS('Exits'!$A$9:$A$608,A567)&lt;&gt;1,"ID de salida duplicado",IF(B567="","Introduzca el ID de la operación principal",IF(IF(IFERROR(OR(CODE(UPPER(LEFT(B567,1)))&lt;65,CODE(UPPER(LEFT(B567,1)))&gt;90),TRUE),TRUE,OR(NOT(ISTEXT(B567)),LEN(B567)&gt;64,LEN(B567)&lt;&gt;LEN(SUBSTITUTE(B567,"*","")),LEN(B567)&lt;&gt;LEN(SUBSTITUTE(B567,"?","")),LEN(B567)&lt;&gt;LEN(SUBSTITUTE(B567,"~","")),LEN(B567)&lt;&gt;LEN(SUBSTITUTE(B567,"=","")),LEN(B567)&lt;&gt;LEN(SUBSTITUTE(B567,"&lt;","")),LEN(B567)&lt;&gt;LEN(SUBSTITUTE(B567,"&gt;","")))),"ID: texto que empiece por A–Z, hasta 64 caracteres; sin *, ?, ~, =, &lt; ni &gt;. Ejemplo: T-001.",IF(COUNTIFS('Trades'!$A$9:$A$208,B567)&lt;&gt;1,"El ID debe corresponder a una sola fila de Trades",IF(NOT(ISNUMBER(C567)),"Introduzca una fecha y hora de cierre válidas",IF(OR(C567&lt;1,C567&gt;2958465),"Introduzca una fecha y hora de cierre válidas",IF(NOT(ISNUMBER(D567)),"Indique una cantidad cerrada positiva",IF(OR(D567&lt;=0,D567&gt;1000000,ROUND(D567,8)&lt;&gt;D567),"Indique una cantidad cerrada positiva",IF(NOT(ISNUMBER(INDEX('Trades'!$D$9:$D$208,MATCH(B567,'Trades'!$A$9:$A$208,0)))),"Introduzca una fecha y hora de apertura válidas",IF(C567&lt;INDEX('Trades'!$D$9:$D$208,MATCH(B567,'Trades'!$A$9:$A$208,0)),"El cierre precede a la apertura",IF(AND(E567&lt;&gt;"",OR(NOT(ISNUMBER(E567)),E567&lt;=0)),"Indique un precio positivo o deje la celda vacía",IF(AND(F567&lt;&gt;"",NOT(ISNUMBER(F567))),"El P&amp;L bruto debe ser numérico o estar vacío",IF(AND(ISNUMBER(F567),OR(ABS(F567)&gt;1000000000,ROUND(F567,2)&lt;&gt;F567)),"Importes: hasta 2 decimales; valor absoluto de entrada ≤ 1.000.000.000.",""))))))))))))))))</x:f>
      </x:c>
      <x:c r="I567" s="29" t="str">
        <x:f>IF(ISNUMBER(D567),ROUND(D567,8),"")</x:f>
      </x:c>
      <x:c r="J567" s="29" t="n">
        <x:f>IF(ISNUMBER(F567),1,0)</x:f>
        <x:v>0</x:v>
      </x:c>
      <x:c r="K567" s="29" t="n">
        <x:f>IF(COUNTA(A567:F567)=0,0,1)</x:f>
        <x:v>0</x:v>
      </x:c>
    </x:row>
    <x:row r="568" ht="36" customHeight="1">
      <x:c r="A568" s="34"/>
      <x:c r="B568" s="34"/>
      <x:c r="C568" s="35"/>
      <x:c r="D568" s="36"/>
      <x:c r="E568" s="36"/>
      <x:c r="F568" s="37"/>
      <x:c r="G568" s="38" t="n">
        <x:f>IF(K568=0,0,IF(H568="",1,-1))</x:f>
        <x:v>0</x:v>
      </x:c>
      <x:c r="H568" s="33" t="str">
        <x:f>IF(K568=0,"",IF(A568="","Introduzca el ID de salida",IF(IF(IFERROR(OR(CODE(UPPER(LEFT(A568,1)))&lt;65,CODE(UPPER(LEFT(A568,1)))&gt;90),TRUE),TRUE,OR(NOT(ISTEXT(A568)),LEN(A568)&gt;64,LEN(A568)&lt;&gt;LEN(SUBSTITUTE(A568,"*","")),LEN(A568)&lt;&gt;LEN(SUBSTITUTE(A568,"?","")),LEN(A568)&lt;&gt;LEN(SUBSTITUTE(A568,"~","")),LEN(A568)&lt;&gt;LEN(SUBSTITUTE(A568,"=","")),LEN(A568)&lt;&gt;LEN(SUBSTITUTE(A568,"&lt;","")),LEN(A568)&lt;&gt;LEN(SUBSTITUTE(A568,"&gt;","")))),"ID: texto que empiece por A–Z, hasta 64 caracteres; sin *, ?, ~, =, &lt; ni &gt;. Ejemplo: T-001.",IF(COUNTIFS('Exits'!$A$9:$A$608,A568)&lt;&gt;1,"ID de salida duplicado",IF(B568="","Introduzca el ID de la operación principal",IF(IF(IFERROR(OR(CODE(UPPER(LEFT(B568,1)))&lt;65,CODE(UPPER(LEFT(B568,1)))&gt;90),TRUE),TRUE,OR(NOT(ISTEXT(B568)),LEN(B568)&gt;64,LEN(B568)&lt;&gt;LEN(SUBSTITUTE(B568,"*","")),LEN(B568)&lt;&gt;LEN(SUBSTITUTE(B568,"?","")),LEN(B568)&lt;&gt;LEN(SUBSTITUTE(B568,"~","")),LEN(B568)&lt;&gt;LEN(SUBSTITUTE(B568,"=","")),LEN(B568)&lt;&gt;LEN(SUBSTITUTE(B568,"&lt;","")),LEN(B568)&lt;&gt;LEN(SUBSTITUTE(B568,"&gt;","")))),"ID: texto que empiece por A–Z, hasta 64 caracteres; sin *, ?, ~, =, &lt; ni &gt;. Ejemplo: T-001.",IF(COUNTIFS('Trades'!$A$9:$A$208,B568)&lt;&gt;1,"El ID debe corresponder a una sola fila de Trades",IF(NOT(ISNUMBER(C568)),"Introduzca una fecha y hora de cierre válidas",IF(OR(C568&lt;1,C568&gt;2958465),"Introduzca una fecha y hora de cierre válidas",IF(NOT(ISNUMBER(D568)),"Indique una cantidad cerrada positiva",IF(OR(D568&lt;=0,D568&gt;1000000,ROUND(D568,8)&lt;&gt;D568),"Indique una cantidad cerrada positiva",IF(NOT(ISNUMBER(INDEX('Trades'!$D$9:$D$208,MATCH(B568,'Trades'!$A$9:$A$208,0)))),"Introduzca una fecha y hora de apertura válidas",IF(C568&lt;INDEX('Trades'!$D$9:$D$208,MATCH(B568,'Trades'!$A$9:$A$208,0)),"El cierre precede a la apertura",IF(AND(E568&lt;&gt;"",OR(NOT(ISNUMBER(E568)),E568&lt;=0)),"Indique un precio positivo o deje la celda vacía",IF(AND(F568&lt;&gt;"",NOT(ISNUMBER(F568))),"El P&amp;L bruto debe ser numérico o estar vacío",IF(AND(ISNUMBER(F568),OR(ABS(F568)&gt;1000000000,ROUND(F568,2)&lt;&gt;F568)),"Importes: hasta 2 decimales; valor absoluto de entrada ≤ 1.000.000.000.",""))))))))))))))))</x:f>
      </x:c>
      <x:c r="I568" s="29" t="str">
        <x:f>IF(ISNUMBER(D568),ROUND(D568,8),"")</x:f>
      </x:c>
      <x:c r="J568" s="29" t="n">
        <x:f>IF(ISNUMBER(F568),1,0)</x:f>
        <x:v>0</x:v>
      </x:c>
      <x:c r="K568" s="29" t="n">
        <x:f>IF(COUNTA(A568:F568)=0,0,1)</x:f>
        <x:v>0</x:v>
      </x:c>
    </x:row>
    <x:row r="569" ht="36" customHeight="1">
      <x:c r="A569" s="34"/>
      <x:c r="B569" s="34"/>
      <x:c r="C569" s="35"/>
      <x:c r="D569" s="36"/>
      <x:c r="E569" s="36"/>
      <x:c r="F569" s="37"/>
      <x:c r="G569" s="38" t="n">
        <x:f>IF(K569=0,0,IF(H569="",1,-1))</x:f>
        <x:v>0</x:v>
      </x:c>
      <x:c r="H569" s="33" t="str">
        <x:f>IF(K569=0,"",IF(A569="","Introduzca el ID de salida",IF(IF(IFERROR(OR(CODE(UPPER(LEFT(A569,1)))&lt;65,CODE(UPPER(LEFT(A569,1)))&gt;90),TRUE),TRUE,OR(NOT(ISTEXT(A569)),LEN(A569)&gt;64,LEN(A569)&lt;&gt;LEN(SUBSTITUTE(A569,"*","")),LEN(A569)&lt;&gt;LEN(SUBSTITUTE(A569,"?","")),LEN(A569)&lt;&gt;LEN(SUBSTITUTE(A569,"~","")),LEN(A569)&lt;&gt;LEN(SUBSTITUTE(A569,"=","")),LEN(A569)&lt;&gt;LEN(SUBSTITUTE(A569,"&lt;","")),LEN(A569)&lt;&gt;LEN(SUBSTITUTE(A569,"&gt;","")))),"ID: texto que empiece por A–Z, hasta 64 caracteres; sin *, ?, ~, =, &lt; ni &gt;. Ejemplo: T-001.",IF(COUNTIFS('Exits'!$A$9:$A$608,A569)&lt;&gt;1,"ID de salida duplicado",IF(B569="","Introduzca el ID de la operación principal",IF(IF(IFERROR(OR(CODE(UPPER(LEFT(B569,1)))&lt;65,CODE(UPPER(LEFT(B569,1)))&gt;90),TRUE),TRUE,OR(NOT(ISTEXT(B569)),LEN(B569)&gt;64,LEN(B569)&lt;&gt;LEN(SUBSTITUTE(B569,"*","")),LEN(B569)&lt;&gt;LEN(SUBSTITUTE(B569,"?","")),LEN(B569)&lt;&gt;LEN(SUBSTITUTE(B569,"~","")),LEN(B569)&lt;&gt;LEN(SUBSTITUTE(B569,"=","")),LEN(B569)&lt;&gt;LEN(SUBSTITUTE(B569,"&lt;","")),LEN(B569)&lt;&gt;LEN(SUBSTITUTE(B569,"&gt;","")))),"ID: texto que empiece por A–Z, hasta 64 caracteres; sin *, ?, ~, =, &lt; ni &gt;. Ejemplo: T-001.",IF(COUNTIFS('Trades'!$A$9:$A$208,B569)&lt;&gt;1,"El ID debe corresponder a una sola fila de Trades",IF(NOT(ISNUMBER(C569)),"Introduzca una fecha y hora de cierre válidas",IF(OR(C569&lt;1,C569&gt;2958465),"Introduzca una fecha y hora de cierre válidas",IF(NOT(ISNUMBER(D569)),"Indique una cantidad cerrada positiva",IF(OR(D569&lt;=0,D569&gt;1000000,ROUND(D569,8)&lt;&gt;D569),"Indique una cantidad cerrada positiva",IF(NOT(ISNUMBER(INDEX('Trades'!$D$9:$D$208,MATCH(B569,'Trades'!$A$9:$A$208,0)))),"Introduzca una fecha y hora de apertura válidas",IF(C569&lt;INDEX('Trades'!$D$9:$D$208,MATCH(B569,'Trades'!$A$9:$A$208,0)),"El cierre precede a la apertura",IF(AND(E569&lt;&gt;"",OR(NOT(ISNUMBER(E569)),E569&lt;=0)),"Indique un precio positivo o deje la celda vacía",IF(AND(F569&lt;&gt;"",NOT(ISNUMBER(F569))),"El P&amp;L bruto debe ser numérico o estar vacío",IF(AND(ISNUMBER(F569),OR(ABS(F569)&gt;1000000000,ROUND(F569,2)&lt;&gt;F569)),"Importes: hasta 2 decimales; valor absoluto de entrada ≤ 1.000.000.000.",""))))))))))))))))</x:f>
      </x:c>
      <x:c r="I569" s="29" t="str">
        <x:f>IF(ISNUMBER(D569),ROUND(D569,8),"")</x:f>
      </x:c>
      <x:c r="J569" s="29" t="n">
        <x:f>IF(ISNUMBER(F569),1,0)</x:f>
        <x:v>0</x:v>
      </x:c>
      <x:c r="K569" s="29" t="n">
        <x:f>IF(COUNTA(A569:F569)=0,0,1)</x:f>
        <x:v>0</x:v>
      </x:c>
    </x:row>
    <x:row r="570" ht="36" customHeight="1">
      <x:c r="A570" s="34"/>
      <x:c r="B570" s="34"/>
      <x:c r="C570" s="35"/>
      <x:c r="D570" s="36"/>
      <x:c r="E570" s="36"/>
      <x:c r="F570" s="37"/>
      <x:c r="G570" s="38" t="n">
        <x:f>IF(K570=0,0,IF(H570="",1,-1))</x:f>
        <x:v>0</x:v>
      </x:c>
      <x:c r="H570" s="33" t="str">
        <x:f>IF(K570=0,"",IF(A570="","Introduzca el ID de salida",IF(IF(IFERROR(OR(CODE(UPPER(LEFT(A570,1)))&lt;65,CODE(UPPER(LEFT(A570,1)))&gt;90),TRUE),TRUE,OR(NOT(ISTEXT(A570)),LEN(A570)&gt;64,LEN(A570)&lt;&gt;LEN(SUBSTITUTE(A570,"*","")),LEN(A570)&lt;&gt;LEN(SUBSTITUTE(A570,"?","")),LEN(A570)&lt;&gt;LEN(SUBSTITUTE(A570,"~","")),LEN(A570)&lt;&gt;LEN(SUBSTITUTE(A570,"=","")),LEN(A570)&lt;&gt;LEN(SUBSTITUTE(A570,"&lt;","")),LEN(A570)&lt;&gt;LEN(SUBSTITUTE(A570,"&gt;","")))),"ID: texto que empiece por A–Z, hasta 64 caracteres; sin *, ?, ~, =, &lt; ni &gt;. Ejemplo: T-001.",IF(COUNTIFS('Exits'!$A$9:$A$608,A570)&lt;&gt;1,"ID de salida duplicado",IF(B570="","Introduzca el ID de la operación principal",IF(IF(IFERROR(OR(CODE(UPPER(LEFT(B570,1)))&lt;65,CODE(UPPER(LEFT(B570,1)))&gt;90),TRUE),TRUE,OR(NOT(ISTEXT(B570)),LEN(B570)&gt;64,LEN(B570)&lt;&gt;LEN(SUBSTITUTE(B570,"*","")),LEN(B570)&lt;&gt;LEN(SUBSTITUTE(B570,"?","")),LEN(B570)&lt;&gt;LEN(SUBSTITUTE(B570,"~","")),LEN(B570)&lt;&gt;LEN(SUBSTITUTE(B570,"=","")),LEN(B570)&lt;&gt;LEN(SUBSTITUTE(B570,"&lt;","")),LEN(B570)&lt;&gt;LEN(SUBSTITUTE(B570,"&gt;","")))),"ID: texto que empiece por A–Z, hasta 64 caracteres; sin *, ?, ~, =, &lt; ni &gt;. Ejemplo: T-001.",IF(COUNTIFS('Trades'!$A$9:$A$208,B570)&lt;&gt;1,"El ID debe corresponder a una sola fila de Trades",IF(NOT(ISNUMBER(C570)),"Introduzca una fecha y hora de cierre válidas",IF(OR(C570&lt;1,C570&gt;2958465),"Introduzca una fecha y hora de cierre válidas",IF(NOT(ISNUMBER(D570)),"Indique una cantidad cerrada positiva",IF(OR(D570&lt;=0,D570&gt;1000000,ROUND(D570,8)&lt;&gt;D570),"Indique una cantidad cerrada positiva",IF(NOT(ISNUMBER(INDEX('Trades'!$D$9:$D$208,MATCH(B570,'Trades'!$A$9:$A$208,0)))),"Introduzca una fecha y hora de apertura válidas",IF(C570&lt;INDEX('Trades'!$D$9:$D$208,MATCH(B570,'Trades'!$A$9:$A$208,0)),"El cierre precede a la apertura",IF(AND(E570&lt;&gt;"",OR(NOT(ISNUMBER(E570)),E570&lt;=0)),"Indique un precio positivo o deje la celda vacía",IF(AND(F570&lt;&gt;"",NOT(ISNUMBER(F570))),"El P&amp;L bruto debe ser numérico o estar vacío",IF(AND(ISNUMBER(F570),OR(ABS(F570)&gt;1000000000,ROUND(F570,2)&lt;&gt;F570)),"Importes: hasta 2 decimales; valor absoluto de entrada ≤ 1.000.000.000.",""))))))))))))))))</x:f>
      </x:c>
      <x:c r="I570" s="29" t="str">
        <x:f>IF(ISNUMBER(D570),ROUND(D570,8),"")</x:f>
      </x:c>
      <x:c r="J570" s="29" t="n">
        <x:f>IF(ISNUMBER(F570),1,0)</x:f>
        <x:v>0</x:v>
      </x:c>
      <x:c r="K570" s="29" t="n">
        <x:f>IF(COUNTA(A570:F570)=0,0,1)</x:f>
        <x:v>0</x:v>
      </x:c>
    </x:row>
    <x:row r="571" ht="36" customHeight="1">
      <x:c r="A571" s="34"/>
      <x:c r="B571" s="34"/>
      <x:c r="C571" s="35"/>
      <x:c r="D571" s="36"/>
      <x:c r="E571" s="36"/>
      <x:c r="F571" s="37"/>
      <x:c r="G571" s="38" t="n">
        <x:f>IF(K571=0,0,IF(H571="",1,-1))</x:f>
        <x:v>0</x:v>
      </x:c>
      <x:c r="H571" s="33" t="str">
        <x:f>IF(K571=0,"",IF(A571="","Introduzca el ID de salida",IF(IF(IFERROR(OR(CODE(UPPER(LEFT(A571,1)))&lt;65,CODE(UPPER(LEFT(A571,1)))&gt;90),TRUE),TRUE,OR(NOT(ISTEXT(A571)),LEN(A571)&gt;64,LEN(A571)&lt;&gt;LEN(SUBSTITUTE(A571,"*","")),LEN(A571)&lt;&gt;LEN(SUBSTITUTE(A571,"?","")),LEN(A571)&lt;&gt;LEN(SUBSTITUTE(A571,"~","")),LEN(A571)&lt;&gt;LEN(SUBSTITUTE(A571,"=","")),LEN(A571)&lt;&gt;LEN(SUBSTITUTE(A571,"&lt;","")),LEN(A571)&lt;&gt;LEN(SUBSTITUTE(A571,"&gt;","")))),"ID: texto que empiece por A–Z, hasta 64 caracteres; sin *, ?, ~, =, &lt; ni &gt;. Ejemplo: T-001.",IF(COUNTIFS('Exits'!$A$9:$A$608,A571)&lt;&gt;1,"ID de salida duplicado",IF(B571="","Introduzca el ID de la operación principal",IF(IF(IFERROR(OR(CODE(UPPER(LEFT(B571,1)))&lt;65,CODE(UPPER(LEFT(B571,1)))&gt;90),TRUE),TRUE,OR(NOT(ISTEXT(B571)),LEN(B571)&gt;64,LEN(B571)&lt;&gt;LEN(SUBSTITUTE(B571,"*","")),LEN(B571)&lt;&gt;LEN(SUBSTITUTE(B571,"?","")),LEN(B571)&lt;&gt;LEN(SUBSTITUTE(B571,"~","")),LEN(B571)&lt;&gt;LEN(SUBSTITUTE(B571,"=","")),LEN(B571)&lt;&gt;LEN(SUBSTITUTE(B571,"&lt;","")),LEN(B571)&lt;&gt;LEN(SUBSTITUTE(B571,"&gt;","")))),"ID: texto que empiece por A–Z, hasta 64 caracteres; sin *, ?, ~, =, &lt; ni &gt;. Ejemplo: T-001.",IF(COUNTIFS('Trades'!$A$9:$A$208,B571)&lt;&gt;1,"El ID debe corresponder a una sola fila de Trades",IF(NOT(ISNUMBER(C571)),"Introduzca una fecha y hora de cierre válidas",IF(OR(C571&lt;1,C571&gt;2958465),"Introduzca una fecha y hora de cierre válidas",IF(NOT(ISNUMBER(D571)),"Indique una cantidad cerrada positiva",IF(OR(D571&lt;=0,D571&gt;1000000,ROUND(D571,8)&lt;&gt;D571),"Indique una cantidad cerrada positiva",IF(NOT(ISNUMBER(INDEX('Trades'!$D$9:$D$208,MATCH(B571,'Trades'!$A$9:$A$208,0)))),"Introduzca una fecha y hora de apertura válidas",IF(C571&lt;INDEX('Trades'!$D$9:$D$208,MATCH(B571,'Trades'!$A$9:$A$208,0)),"El cierre precede a la apertura",IF(AND(E571&lt;&gt;"",OR(NOT(ISNUMBER(E571)),E571&lt;=0)),"Indique un precio positivo o deje la celda vacía",IF(AND(F571&lt;&gt;"",NOT(ISNUMBER(F571))),"El P&amp;L bruto debe ser numérico o estar vacío",IF(AND(ISNUMBER(F571),OR(ABS(F571)&gt;1000000000,ROUND(F571,2)&lt;&gt;F571)),"Importes: hasta 2 decimales; valor absoluto de entrada ≤ 1.000.000.000.",""))))))))))))))))</x:f>
      </x:c>
      <x:c r="I571" s="29" t="str">
        <x:f>IF(ISNUMBER(D571),ROUND(D571,8),"")</x:f>
      </x:c>
      <x:c r="J571" s="29" t="n">
        <x:f>IF(ISNUMBER(F571),1,0)</x:f>
        <x:v>0</x:v>
      </x:c>
      <x:c r="K571" s="29" t="n">
        <x:f>IF(COUNTA(A571:F571)=0,0,1)</x:f>
        <x:v>0</x:v>
      </x:c>
    </x:row>
    <x:row r="572" ht="36" customHeight="1">
      <x:c r="A572" s="34"/>
      <x:c r="B572" s="34"/>
      <x:c r="C572" s="35"/>
      <x:c r="D572" s="36"/>
      <x:c r="E572" s="36"/>
      <x:c r="F572" s="37"/>
      <x:c r="G572" s="38" t="n">
        <x:f>IF(K572=0,0,IF(H572="",1,-1))</x:f>
        <x:v>0</x:v>
      </x:c>
      <x:c r="H572" s="33" t="str">
        <x:f>IF(K572=0,"",IF(A572="","Introduzca el ID de salida",IF(IF(IFERROR(OR(CODE(UPPER(LEFT(A572,1)))&lt;65,CODE(UPPER(LEFT(A572,1)))&gt;90),TRUE),TRUE,OR(NOT(ISTEXT(A572)),LEN(A572)&gt;64,LEN(A572)&lt;&gt;LEN(SUBSTITUTE(A572,"*","")),LEN(A572)&lt;&gt;LEN(SUBSTITUTE(A572,"?","")),LEN(A572)&lt;&gt;LEN(SUBSTITUTE(A572,"~","")),LEN(A572)&lt;&gt;LEN(SUBSTITUTE(A572,"=","")),LEN(A572)&lt;&gt;LEN(SUBSTITUTE(A572,"&lt;","")),LEN(A572)&lt;&gt;LEN(SUBSTITUTE(A572,"&gt;","")))),"ID: texto que empiece por A–Z, hasta 64 caracteres; sin *, ?, ~, =, &lt; ni &gt;. Ejemplo: T-001.",IF(COUNTIFS('Exits'!$A$9:$A$608,A572)&lt;&gt;1,"ID de salida duplicado",IF(B572="","Introduzca el ID de la operación principal",IF(IF(IFERROR(OR(CODE(UPPER(LEFT(B572,1)))&lt;65,CODE(UPPER(LEFT(B572,1)))&gt;90),TRUE),TRUE,OR(NOT(ISTEXT(B572)),LEN(B572)&gt;64,LEN(B572)&lt;&gt;LEN(SUBSTITUTE(B572,"*","")),LEN(B572)&lt;&gt;LEN(SUBSTITUTE(B572,"?","")),LEN(B572)&lt;&gt;LEN(SUBSTITUTE(B572,"~","")),LEN(B572)&lt;&gt;LEN(SUBSTITUTE(B572,"=","")),LEN(B572)&lt;&gt;LEN(SUBSTITUTE(B572,"&lt;","")),LEN(B572)&lt;&gt;LEN(SUBSTITUTE(B572,"&gt;","")))),"ID: texto que empiece por A–Z, hasta 64 caracteres; sin *, ?, ~, =, &lt; ni &gt;. Ejemplo: T-001.",IF(COUNTIFS('Trades'!$A$9:$A$208,B572)&lt;&gt;1,"El ID debe corresponder a una sola fila de Trades",IF(NOT(ISNUMBER(C572)),"Introduzca una fecha y hora de cierre válidas",IF(OR(C572&lt;1,C572&gt;2958465),"Introduzca una fecha y hora de cierre válidas",IF(NOT(ISNUMBER(D572)),"Indique una cantidad cerrada positiva",IF(OR(D572&lt;=0,D572&gt;1000000,ROUND(D572,8)&lt;&gt;D572),"Indique una cantidad cerrada positiva",IF(NOT(ISNUMBER(INDEX('Trades'!$D$9:$D$208,MATCH(B572,'Trades'!$A$9:$A$208,0)))),"Introduzca una fecha y hora de apertura válidas",IF(C572&lt;INDEX('Trades'!$D$9:$D$208,MATCH(B572,'Trades'!$A$9:$A$208,0)),"El cierre precede a la apertura",IF(AND(E572&lt;&gt;"",OR(NOT(ISNUMBER(E572)),E572&lt;=0)),"Indique un precio positivo o deje la celda vacía",IF(AND(F572&lt;&gt;"",NOT(ISNUMBER(F572))),"El P&amp;L bruto debe ser numérico o estar vacío",IF(AND(ISNUMBER(F572),OR(ABS(F572)&gt;1000000000,ROUND(F572,2)&lt;&gt;F572)),"Importes: hasta 2 decimales; valor absoluto de entrada ≤ 1.000.000.000.",""))))))))))))))))</x:f>
      </x:c>
      <x:c r="I572" s="29" t="str">
        <x:f>IF(ISNUMBER(D572),ROUND(D572,8),"")</x:f>
      </x:c>
      <x:c r="J572" s="29" t="n">
        <x:f>IF(ISNUMBER(F572),1,0)</x:f>
        <x:v>0</x:v>
      </x:c>
      <x:c r="K572" s="29" t="n">
        <x:f>IF(COUNTA(A572:F572)=0,0,1)</x:f>
        <x:v>0</x:v>
      </x:c>
    </x:row>
    <x:row r="573" ht="36" customHeight="1">
      <x:c r="A573" s="34"/>
      <x:c r="B573" s="34"/>
      <x:c r="C573" s="35"/>
      <x:c r="D573" s="36"/>
      <x:c r="E573" s="36"/>
      <x:c r="F573" s="37"/>
      <x:c r="G573" s="38" t="n">
        <x:f>IF(K573=0,0,IF(H573="",1,-1))</x:f>
        <x:v>0</x:v>
      </x:c>
      <x:c r="H573" s="33" t="str">
        <x:f>IF(K573=0,"",IF(A573="","Introduzca el ID de salida",IF(IF(IFERROR(OR(CODE(UPPER(LEFT(A573,1)))&lt;65,CODE(UPPER(LEFT(A573,1)))&gt;90),TRUE),TRUE,OR(NOT(ISTEXT(A573)),LEN(A573)&gt;64,LEN(A573)&lt;&gt;LEN(SUBSTITUTE(A573,"*","")),LEN(A573)&lt;&gt;LEN(SUBSTITUTE(A573,"?","")),LEN(A573)&lt;&gt;LEN(SUBSTITUTE(A573,"~","")),LEN(A573)&lt;&gt;LEN(SUBSTITUTE(A573,"=","")),LEN(A573)&lt;&gt;LEN(SUBSTITUTE(A573,"&lt;","")),LEN(A573)&lt;&gt;LEN(SUBSTITUTE(A573,"&gt;","")))),"ID: texto que empiece por A–Z, hasta 64 caracteres; sin *, ?, ~, =, &lt; ni &gt;. Ejemplo: T-001.",IF(COUNTIFS('Exits'!$A$9:$A$608,A573)&lt;&gt;1,"ID de salida duplicado",IF(B573="","Introduzca el ID de la operación principal",IF(IF(IFERROR(OR(CODE(UPPER(LEFT(B573,1)))&lt;65,CODE(UPPER(LEFT(B573,1)))&gt;90),TRUE),TRUE,OR(NOT(ISTEXT(B573)),LEN(B573)&gt;64,LEN(B573)&lt;&gt;LEN(SUBSTITUTE(B573,"*","")),LEN(B573)&lt;&gt;LEN(SUBSTITUTE(B573,"?","")),LEN(B573)&lt;&gt;LEN(SUBSTITUTE(B573,"~","")),LEN(B573)&lt;&gt;LEN(SUBSTITUTE(B573,"=","")),LEN(B573)&lt;&gt;LEN(SUBSTITUTE(B573,"&lt;","")),LEN(B573)&lt;&gt;LEN(SUBSTITUTE(B573,"&gt;","")))),"ID: texto que empiece por A–Z, hasta 64 caracteres; sin *, ?, ~, =, &lt; ni &gt;. Ejemplo: T-001.",IF(COUNTIFS('Trades'!$A$9:$A$208,B573)&lt;&gt;1,"El ID debe corresponder a una sola fila de Trades",IF(NOT(ISNUMBER(C573)),"Introduzca una fecha y hora de cierre válidas",IF(OR(C573&lt;1,C573&gt;2958465),"Introduzca una fecha y hora de cierre válidas",IF(NOT(ISNUMBER(D573)),"Indique una cantidad cerrada positiva",IF(OR(D573&lt;=0,D573&gt;1000000,ROUND(D573,8)&lt;&gt;D573),"Indique una cantidad cerrada positiva",IF(NOT(ISNUMBER(INDEX('Trades'!$D$9:$D$208,MATCH(B573,'Trades'!$A$9:$A$208,0)))),"Introduzca una fecha y hora de apertura válidas",IF(C573&lt;INDEX('Trades'!$D$9:$D$208,MATCH(B573,'Trades'!$A$9:$A$208,0)),"El cierre precede a la apertura",IF(AND(E573&lt;&gt;"",OR(NOT(ISNUMBER(E573)),E573&lt;=0)),"Indique un precio positivo o deje la celda vacía",IF(AND(F573&lt;&gt;"",NOT(ISNUMBER(F573))),"El P&amp;L bruto debe ser numérico o estar vacío",IF(AND(ISNUMBER(F573),OR(ABS(F573)&gt;1000000000,ROUND(F573,2)&lt;&gt;F573)),"Importes: hasta 2 decimales; valor absoluto de entrada ≤ 1.000.000.000.",""))))))))))))))))</x:f>
      </x:c>
      <x:c r="I573" s="29" t="str">
        <x:f>IF(ISNUMBER(D573),ROUND(D573,8),"")</x:f>
      </x:c>
      <x:c r="J573" s="29" t="n">
        <x:f>IF(ISNUMBER(F573),1,0)</x:f>
        <x:v>0</x:v>
      </x:c>
      <x:c r="K573" s="29" t="n">
        <x:f>IF(COUNTA(A573:F573)=0,0,1)</x:f>
        <x:v>0</x:v>
      </x:c>
    </x:row>
    <x:row r="574" ht="36" customHeight="1">
      <x:c r="A574" s="34"/>
      <x:c r="B574" s="34"/>
      <x:c r="C574" s="35"/>
      <x:c r="D574" s="36"/>
      <x:c r="E574" s="36"/>
      <x:c r="F574" s="37"/>
      <x:c r="G574" s="38" t="n">
        <x:f>IF(K574=0,0,IF(H574="",1,-1))</x:f>
        <x:v>0</x:v>
      </x:c>
      <x:c r="H574" s="33" t="str">
        <x:f>IF(K574=0,"",IF(A574="","Introduzca el ID de salida",IF(IF(IFERROR(OR(CODE(UPPER(LEFT(A574,1)))&lt;65,CODE(UPPER(LEFT(A574,1)))&gt;90),TRUE),TRUE,OR(NOT(ISTEXT(A574)),LEN(A574)&gt;64,LEN(A574)&lt;&gt;LEN(SUBSTITUTE(A574,"*","")),LEN(A574)&lt;&gt;LEN(SUBSTITUTE(A574,"?","")),LEN(A574)&lt;&gt;LEN(SUBSTITUTE(A574,"~","")),LEN(A574)&lt;&gt;LEN(SUBSTITUTE(A574,"=","")),LEN(A574)&lt;&gt;LEN(SUBSTITUTE(A574,"&lt;","")),LEN(A574)&lt;&gt;LEN(SUBSTITUTE(A574,"&gt;","")))),"ID: texto que empiece por A–Z, hasta 64 caracteres; sin *, ?, ~, =, &lt; ni &gt;. Ejemplo: T-001.",IF(COUNTIFS('Exits'!$A$9:$A$608,A574)&lt;&gt;1,"ID de salida duplicado",IF(B574="","Introduzca el ID de la operación principal",IF(IF(IFERROR(OR(CODE(UPPER(LEFT(B574,1)))&lt;65,CODE(UPPER(LEFT(B574,1)))&gt;90),TRUE),TRUE,OR(NOT(ISTEXT(B574)),LEN(B574)&gt;64,LEN(B574)&lt;&gt;LEN(SUBSTITUTE(B574,"*","")),LEN(B574)&lt;&gt;LEN(SUBSTITUTE(B574,"?","")),LEN(B574)&lt;&gt;LEN(SUBSTITUTE(B574,"~","")),LEN(B574)&lt;&gt;LEN(SUBSTITUTE(B574,"=","")),LEN(B574)&lt;&gt;LEN(SUBSTITUTE(B574,"&lt;","")),LEN(B574)&lt;&gt;LEN(SUBSTITUTE(B574,"&gt;","")))),"ID: texto que empiece por A–Z, hasta 64 caracteres; sin *, ?, ~, =, &lt; ni &gt;. Ejemplo: T-001.",IF(COUNTIFS('Trades'!$A$9:$A$208,B574)&lt;&gt;1,"El ID debe corresponder a una sola fila de Trades",IF(NOT(ISNUMBER(C574)),"Introduzca una fecha y hora de cierre válidas",IF(OR(C574&lt;1,C574&gt;2958465),"Introduzca una fecha y hora de cierre válidas",IF(NOT(ISNUMBER(D574)),"Indique una cantidad cerrada positiva",IF(OR(D574&lt;=0,D574&gt;1000000,ROUND(D574,8)&lt;&gt;D574),"Indique una cantidad cerrada positiva",IF(NOT(ISNUMBER(INDEX('Trades'!$D$9:$D$208,MATCH(B574,'Trades'!$A$9:$A$208,0)))),"Introduzca una fecha y hora de apertura válidas",IF(C574&lt;INDEX('Trades'!$D$9:$D$208,MATCH(B574,'Trades'!$A$9:$A$208,0)),"El cierre precede a la apertura",IF(AND(E574&lt;&gt;"",OR(NOT(ISNUMBER(E574)),E574&lt;=0)),"Indique un precio positivo o deje la celda vacía",IF(AND(F574&lt;&gt;"",NOT(ISNUMBER(F574))),"El P&amp;L bruto debe ser numérico o estar vacío",IF(AND(ISNUMBER(F574),OR(ABS(F574)&gt;1000000000,ROUND(F574,2)&lt;&gt;F574)),"Importes: hasta 2 decimales; valor absoluto de entrada ≤ 1.000.000.000.",""))))))))))))))))</x:f>
      </x:c>
      <x:c r="I574" s="29" t="str">
        <x:f>IF(ISNUMBER(D574),ROUND(D574,8),"")</x:f>
      </x:c>
      <x:c r="J574" s="29" t="n">
        <x:f>IF(ISNUMBER(F574),1,0)</x:f>
        <x:v>0</x:v>
      </x:c>
      <x:c r="K574" s="29" t="n">
        <x:f>IF(COUNTA(A574:F574)=0,0,1)</x:f>
        <x:v>0</x:v>
      </x:c>
    </x:row>
    <x:row r="575" ht="36" customHeight="1">
      <x:c r="A575" s="34"/>
      <x:c r="B575" s="34"/>
      <x:c r="C575" s="35"/>
      <x:c r="D575" s="36"/>
      <x:c r="E575" s="36"/>
      <x:c r="F575" s="37"/>
      <x:c r="G575" s="38" t="n">
        <x:f>IF(K575=0,0,IF(H575="",1,-1))</x:f>
        <x:v>0</x:v>
      </x:c>
      <x:c r="H575" s="33" t="str">
        <x:f>IF(K575=0,"",IF(A575="","Introduzca el ID de salida",IF(IF(IFERROR(OR(CODE(UPPER(LEFT(A575,1)))&lt;65,CODE(UPPER(LEFT(A575,1)))&gt;90),TRUE),TRUE,OR(NOT(ISTEXT(A575)),LEN(A575)&gt;64,LEN(A575)&lt;&gt;LEN(SUBSTITUTE(A575,"*","")),LEN(A575)&lt;&gt;LEN(SUBSTITUTE(A575,"?","")),LEN(A575)&lt;&gt;LEN(SUBSTITUTE(A575,"~","")),LEN(A575)&lt;&gt;LEN(SUBSTITUTE(A575,"=","")),LEN(A575)&lt;&gt;LEN(SUBSTITUTE(A575,"&lt;","")),LEN(A575)&lt;&gt;LEN(SUBSTITUTE(A575,"&gt;","")))),"ID: texto que empiece por A–Z, hasta 64 caracteres; sin *, ?, ~, =, &lt; ni &gt;. Ejemplo: T-001.",IF(COUNTIFS('Exits'!$A$9:$A$608,A575)&lt;&gt;1,"ID de salida duplicado",IF(B575="","Introduzca el ID de la operación principal",IF(IF(IFERROR(OR(CODE(UPPER(LEFT(B575,1)))&lt;65,CODE(UPPER(LEFT(B575,1)))&gt;90),TRUE),TRUE,OR(NOT(ISTEXT(B575)),LEN(B575)&gt;64,LEN(B575)&lt;&gt;LEN(SUBSTITUTE(B575,"*","")),LEN(B575)&lt;&gt;LEN(SUBSTITUTE(B575,"?","")),LEN(B575)&lt;&gt;LEN(SUBSTITUTE(B575,"~","")),LEN(B575)&lt;&gt;LEN(SUBSTITUTE(B575,"=","")),LEN(B575)&lt;&gt;LEN(SUBSTITUTE(B575,"&lt;","")),LEN(B575)&lt;&gt;LEN(SUBSTITUTE(B575,"&gt;","")))),"ID: texto que empiece por A–Z, hasta 64 caracteres; sin *, ?, ~, =, &lt; ni &gt;. Ejemplo: T-001.",IF(COUNTIFS('Trades'!$A$9:$A$208,B575)&lt;&gt;1,"El ID debe corresponder a una sola fila de Trades",IF(NOT(ISNUMBER(C575)),"Introduzca una fecha y hora de cierre válidas",IF(OR(C575&lt;1,C575&gt;2958465),"Introduzca una fecha y hora de cierre válidas",IF(NOT(ISNUMBER(D575)),"Indique una cantidad cerrada positiva",IF(OR(D575&lt;=0,D575&gt;1000000,ROUND(D575,8)&lt;&gt;D575),"Indique una cantidad cerrada positiva",IF(NOT(ISNUMBER(INDEX('Trades'!$D$9:$D$208,MATCH(B575,'Trades'!$A$9:$A$208,0)))),"Introduzca una fecha y hora de apertura válidas",IF(C575&lt;INDEX('Trades'!$D$9:$D$208,MATCH(B575,'Trades'!$A$9:$A$208,0)),"El cierre precede a la apertura",IF(AND(E575&lt;&gt;"",OR(NOT(ISNUMBER(E575)),E575&lt;=0)),"Indique un precio positivo o deje la celda vacía",IF(AND(F575&lt;&gt;"",NOT(ISNUMBER(F575))),"El P&amp;L bruto debe ser numérico o estar vacío",IF(AND(ISNUMBER(F575),OR(ABS(F575)&gt;1000000000,ROUND(F575,2)&lt;&gt;F575)),"Importes: hasta 2 decimales; valor absoluto de entrada ≤ 1.000.000.000.",""))))))))))))))))</x:f>
      </x:c>
      <x:c r="I575" s="29" t="str">
        <x:f>IF(ISNUMBER(D575),ROUND(D575,8),"")</x:f>
      </x:c>
      <x:c r="J575" s="29" t="n">
        <x:f>IF(ISNUMBER(F575),1,0)</x:f>
        <x:v>0</x:v>
      </x:c>
      <x:c r="K575" s="29" t="n">
        <x:f>IF(COUNTA(A575:F575)=0,0,1)</x:f>
        <x:v>0</x:v>
      </x:c>
    </x:row>
    <x:row r="576" ht="36" customHeight="1">
      <x:c r="A576" s="34"/>
      <x:c r="B576" s="34"/>
      <x:c r="C576" s="35"/>
      <x:c r="D576" s="36"/>
      <x:c r="E576" s="36"/>
      <x:c r="F576" s="37"/>
      <x:c r="G576" s="38" t="n">
        <x:f>IF(K576=0,0,IF(H576="",1,-1))</x:f>
        <x:v>0</x:v>
      </x:c>
      <x:c r="H576" s="33" t="str">
        <x:f>IF(K576=0,"",IF(A576="","Introduzca el ID de salida",IF(IF(IFERROR(OR(CODE(UPPER(LEFT(A576,1)))&lt;65,CODE(UPPER(LEFT(A576,1)))&gt;90),TRUE),TRUE,OR(NOT(ISTEXT(A576)),LEN(A576)&gt;64,LEN(A576)&lt;&gt;LEN(SUBSTITUTE(A576,"*","")),LEN(A576)&lt;&gt;LEN(SUBSTITUTE(A576,"?","")),LEN(A576)&lt;&gt;LEN(SUBSTITUTE(A576,"~","")),LEN(A576)&lt;&gt;LEN(SUBSTITUTE(A576,"=","")),LEN(A576)&lt;&gt;LEN(SUBSTITUTE(A576,"&lt;","")),LEN(A576)&lt;&gt;LEN(SUBSTITUTE(A576,"&gt;","")))),"ID: texto que empiece por A–Z, hasta 64 caracteres; sin *, ?, ~, =, &lt; ni &gt;. Ejemplo: T-001.",IF(COUNTIFS('Exits'!$A$9:$A$608,A576)&lt;&gt;1,"ID de salida duplicado",IF(B576="","Introduzca el ID de la operación principal",IF(IF(IFERROR(OR(CODE(UPPER(LEFT(B576,1)))&lt;65,CODE(UPPER(LEFT(B576,1)))&gt;90),TRUE),TRUE,OR(NOT(ISTEXT(B576)),LEN(B576)&gt;64,LEN(B576)&lt;&gt;LEN(SUBSTITUTE(B576,"*","")),LEN(B576)&lt;&gt;LEN(SUBSTITUTE(B576,"?","")),LEN(B576)&lt;&gt;LEN(SUBSTITUTE(B576,"~","")),LEN(B576)&lt;&gt;LEN(SUBSTITUTE(B576,"=","")),LEN(B576)&lt;&gt;LEN(SUBSTITUTE(B576,"&lt;","")),LEN(B576)&lt;&gt;LEN(SUBSTITUTE(B576,"&gt;","")))),"ID: texto que empiece por A–Z, hasta 64 caracteres; sin *, ?, ~, =, &lt; ni &gt;. Ejemplo: T-001.",IF(COUNTIFS('Trades'!$A$9:$A$208,B576)&lt;&gt;1,"El ID debe corresponder a una sola fila de Trades",IF(NOT(ISNUMBER(C576)),"Introduzca una fecha y hora de cierre válidas",IF(OR(C576&lt;1,C576&gt;2958465),"Introduzca una fecha y hora de cierre válidas",IF(NOT(ISNUMBER(D576)),"Indique una cantidad cerrada positiva",IF(OR(D576&lt;=0,D576&gt;1000000,ROUND(D576,8)&lt;&gt;D576),"Indique una cantidad cerrada positiva",IF(NOT(ISNUMBER(INDEX('Trades'!$D$9:$D$208,MATCH(B576,'Trades'!$A$9:$A$208,0)))),"Introduzca una fecha y hora de apertura válidas",IF(C576&lt;INDEX('Trades'!$D$9:$D$208,MATCH(B576,'Trades'!$A$9:$A$208,0)),"El cierre precede a la apertura",IF(AND(E576&lt;&gt;"",OR(NOT(ISNUMBER(E576)),E576&lt;=0)),"Indique un precio positivo o deje la celda vacía",IF(AND(F576&lt;&gt;"",NOT(ISNUMBER(F576))),"El P&amp;L bruto debe ser numérico o estar vacío",IF(AND(ISNUMBER(F576),OR(ABS(F576)&gt;1000000000,ROUND(F576,2)&lt;&gt;F576)),"Importes: hasta 2 decimales; valor absoluto de entrada ≤ 1.000.000.000.",""))))))))))))))))</x:f>
      </x:c>
      <x:c r="I576" s="29" t="str">
        <x:f>IF(ISNUMBER(D576),ROUND(D576,8),"")</x:f>
      </x:c>
      <x:c r="J576" s="29" t="n">
        <x:f>IF(ISNUMBER(F576),1,0)</x:f>
        <x:v>0</x:v>
      </x:c>
      <x:c r="K576" s="29" t="n">
        <x:f>IF(COUNTA(A576:F576)=0,0,1)</x:f>
        <x:v>0</x:v>
      </x:c>
    </x:row>
    <x:row r="577" ht="36" customHeight="1">
      <x:c r="A577" s="34"/>
      <x:c r="B577" s="34"/>
      <x:c r="C577" s="35"/>
      <x:c r="D577" s="36"/>
      <x:c r="E577" s="36"/>
      <x:c r="F577" s="37"/>
      <x:c r="G577" s="38" t="n">
        <x:f>IF(K577=0,0,IF(H577="",1,-1))</x:f>
        <x:v>0</x:v>
      </x:c>
      <x:c r="H577" s="33" t="str">
        <x:f>IF(K577=0,"",IF(A577="","Introduzca el ID de salida",IF(IF(IFERROR(OR(CODE(UPPER(LEFT(A577,1)))&lt;65,CODE(UPPER(LEFT(A577,1)))&gt;90),TRUE),TRUE,OR(NOT(ISTEXT(A577)),LEN(A577)&gt;64,LEN(A577)&lt;&gt;LEN(SUBSTITUTE(A577,"*","")),LEN(A577)&lt;&gt;LEN(SUBSTITUTE(A577,"?","")),LEN(A577)&lt;&gt;LEN(SUBSTITUTE(A577,"~","")),LEN(A577)&lt;&gt;LEN(SUBSTITUTE(A577,"=","")),LEN(A577)&lt;&gt;LEN(SUBSTITUTE(A577,"&lt;","")),LEN(A577)&lt;&gt;LEN(SUBSTITUTE(A577,"&gt;","")))),"ID: texto que empiece por A–Z, hasta 64 caracteres; sin *, ?, ~, =, &lt; ni &gt;. Ejemplo: T-001.",IF(COUNTIFS('Exits'!$A$9:$A$608,A577)&lt;&gt;1,"ID de salida duplicado",IF(B577="","Introduzca el ID de la operación principal",IF(IF(IFERROR(OR(CODE(UPPER(LEFT(B577,1)))&lt;65,CODE(UPPER(LEFT(B577,1)))&gt;90),TRUE),TRUE,OR(NOT(ISTEXT(B577)),LEN(B577)&gt;64,LEN(B577)&lt;&gt;LEN(SUBSTITUTE(B577,"*","")),LEN(B577)&lt;&gt;LEN(SUBSTITUTE(B577,"?","")),LEN(B577)&lt;&gt;LEN(SUBSTITUTE(B577,"~","")),LEN(B577)&lt;&gt;LEN(SUBSTITUTE(B577,"=","")),LEN(B577)&lt;&gt;LEN(SUBSTITUTE(B577,"&lt;","")),LEN(B577)&lt;&gt;LEN(SUBSTITUTE(B577,"&gt;","")))),"ID: texto que empiece por A–Z, hasta 64 caracteres; sin *, ?, ~, =, &lt; ni &gt;. Ejemplo: T-001.",IF(COUNTIFS('Trades'!$A$9:$A$208,B577)&lt;&gt;1,"El ID debe corresponder a una sola fila de Trades",IF(NOT(ISNUMBER(C577)),"Introduzca una fecha y hora de cierre válidas",IF(OR(C577&lt;1,C577&gt;2958465),"Introduzca una fecha y hora de cierre válidas",IF(NOT(ISNUMBER(D577)),"Indique una cantidad cerrada positiva",IF(OR(D577&lt;=0,D577&gt;1000000,ROUND(D577,8)&lt;&gt;D577),"Indique una cantidad cerrada positiva",IF(NOT(ISNUMBER(INDEX('Trades'!$D$9:$D$208,MATCH(B577,'Trades'!$A$9:$A$208,0)))),"Introduzca una fecha y hora de apertura válidas",IF(C577&lt;INDEX('Trades'!$D$9:$D$208,MATCH(B577,'Trades'!$A$9:$A$208,0)),"El cierre precede a la apertura",IF(AND(E577&lt;&gt;"",OR(NOT(ISNUMBER(E577)),E577&lt;=0)),"Indique un precio positivo o deje la celda vacía",IF(AND(F577&lt;&gt;"",NOT(ISNUMBER(F577))),"El P&amp;L bruto debe ser numérico o estar vacío",IF(AND(ISNUMBER(F577),OR(ABS(F577)&gt;1000000000,ROUND(F577,2)&lt;&gt;F577)),"Importes: hasta 2 decimales; valor absoluto de entrada ≤ 1.000.000.000.",""))))))))))))))))</x:f>
      </x:c>
      <x:c r="I577" s="29" t="str">
        <x:f>IF(ISNUMBER(D577),ROUND(D577,8),"")</x:f>
      </x:c>
      <x:c r="J577" s="29" t="n">
        <x:f>IF(ISNUMBER(F577),1,0)</x:f>
        <x:v>0</x:v>
      </x:c>
      <x:c r="K577" s="29" t="n">
        <x:f>IF(COUNTA(A577:F577)=0,0,1)</x:f>
        <x:v>0</x:v>
      </x:c>
    </x:row>
    <x:row r="578" ht="36" customHeight="1">
      <x:c r="A578" s="34"/>
      <x:c r="B578" s="34"/>
      <x:c r="C578" s="35"/>
      <x:c r="D578" s="36"/>
      <x:c r="E578" s="36"/>
      <x:c r="F578" s="37"/>
      <x:c r="G578" s="38" t="n">
        <x:f>IF(K578=0,0,IF(H578="",1,-1))</x:f>
        <x:v>0</x:v>
      </x:c>
      <x:c r="H578" s="33" t="str">
        <x:f>IF(K578=0,"",IF(A578="","Introduzca el ID de salida",IF(IF(IFERROR(OR(CODE(UPPER(LEFT(A578,1)))&lt;65,CODE(UPPER(LEFT(A578,1)))&gt;90),TRUE),TRUE,OR(NOT(ISTEXT(A578)),LEN(A578)&gt;64,LEN(A578)&lt;&gt;LEN(SUBSTITUTE(A578,"*","")),LEN(A578)&lt;&gt;LEN(SUBSTITUTE(A578,"?","")),LEN(A578)&lt;&gt;LEN(SUBSTITUTE(A578,"~","")),LEN(A578)&lt;&gt;LEN(SUBSTITUTE(A578,"=","")),LEN(A578)&lt;&gt;LEN(SUBSTITUTE(A578,"&lt;","")),LEN(A578)&lt;&gt;LEN(SUBSTITUTE(A578,"&gt;","")))),"ID: texto que empiece por A–Z, hasta 64 caracteres; sin *, ?, ~, =, &lt; ni &gt;. Ejemplo: T-001.",IF(COUNTIFS('Exits'!$A$9:$A$608,A578)&lt;&gt;1,"ID de salida duplicado",IF(B578="","Introduzca el ID de la operación principal",IF(IF(IFERROR(OR(CODE(UPPER(LEFT(B578,1)))&lt;65,CODE(UPPER(LEFT(B578,1)))&gt;90),TRUE),TRUE,OR(NOT(ISTEXT(B578)),LEN(B578)&gt;64,LEN(B578)&lt;&gt;LEN(SUBSTITUTE(B578,"*","")),LEN(B578)&lt;&gt;LEN(SUBSTITUTE(B578,"?","")),LEN(B578)&lt;&gt;LEN(SUBSTITUTE(B578,"~","")),LEN(B578)&lt;&gt;LEN(SUBSTITUTE(B578,"=","")),LEN(B578)&lt;&gt;LEN(SUBSTITUTE(B578,"&lt;","")),LEN(B578)&lt;&gt;LEN(SUBSTITUTE(B578,"&gt;","")))),"ID: texto que empiece por A–Z, hasta 64 caracteres; sin *, ?, ~, =, &lt; ni &gt;. Ejemplo: T-001.",IF(COUNTIFS('Trades'!$A$9:$A$208,B578)&lt;&gt;1,"El ID debe corresponder a una sola fila de Trades",IF(NOT(ISNUMBER(C578)),"Introduzca una fecha y hora de cierre válidas",IF(OR(C578&lt;1,C578&gt;2958465),"Introduzca una fecha y hora de cierre válidas",IF(NOT(ISNUMBER(D578)),"Indique una cantidad cerrada positiva",IF(OR(D578&lt;=0,D578&gt;1000000,ROUND(D578,8)&lt;&gt;D578),"Indique una cantidad cerrada positiva",IF(NOT(ISNUMBER(INDEX('Trades'!$D$9:$D$208,MATCH(B578,'Trades'!$A$9:$A$208,0)))),"Introduzca una fecha y hora de apertura válidas",IF(C578&lt;INDEX('Trades'!$D$9:$D$208,MATCH(B578,'Trades'!$A$9:$A$208,0)),"El cierre precede a la apertura",IF(AND(E578&lt;&gt;"",OR(NOT(ISNUMBER(E578)),E578&lt;=0)),"Indique un precio positivo o deje la celda vacía",IF(AND(F578&lt;&gt;"",NOT(ISNUMBER(F578))),"El P&amp;L bruto debe ser numérico o estar vacío",IF(AND(ISNUMBER(F578),OR(ABS(F578)&gt;1000000000,ROUND(F578,2)&lt;&gt;F578)),"Importes: hasta 2 decimales; valor absoluto de entrada ≤ 1.000.000.000.",""))))))))))))))))</x:f>
      </x:c>
      <x:c r="I578" s="29" t="str">
        <x:f>IF(ISNUMBER(D578),ROUND(D578,8),"")</x:f>
      </x:c>
      <x:c r="J578" s="29" t="n">
        <x:f>IF(ISNUMBER(F578),1,0)</x:f>
        <x:v>0</x:v>
      </x:c>
      <x:c r="K578" s="29" t="n">
        <x:f>IF(COUNTA(A578:F578)=0,0,1)</x:f>
        <x:v>0</x:v>
      </x:c>
    </x:row>
    <x:row r="579" ht="36" customHeight="1">
      <x:c r="A579" s="34"/>
      <x:c r="B579" s="34"/>
      <x:c r="C579" s="35"/>
      <x:c r="D579" s="36"/>
      <x:c r="E579" s="36"/>
      <x:c r="F579" s="37"/>
      <x:c r="G579" s="38" t="n">
        <x:f>IF(K579=0,0,IF(H579="",1,-1))</x:f>
        <x:v>0</x:v>
      </x:c>
      <x:c r="H579" s="33" t="str">
        <x:f>IF(K579=0,"",IF(A579="","Introduzca el ID de salida",IF(IF(IFERROR(OR(CODE(UPPER(LEFT(A579,1)))&lt;65,CODE(UPPER(LEFT(A579,1)))&gt;90),TRUE),TRUE,OR(NOT(ISTEXT(A579)),LEN(A579)&gt;64,LEN(A579)&lt;&gt;LEN(SUBSTITUTE(A579,"*","")),LEN(A579)&lt;&gt;LEN(SUBSTITUTE(A579,"?","")),LEN(A579)&lt;&gt;LEN(SUBSTITUTE(A579,"~","")),LEN(A579)&lt;&gt;LEN(SUBSTITUTE(A579,"=","")),LEN(A579)&lt;&gt;LEN(SUBSTITUTE(A579,"&lt;","")),LEN(A579)&lt;&gt;LEN(SUBSTITUTE(A579,"&gt;","")))),"ID: texto que empiece por A–Z, hasta 64 caracteres; sin *, ?, ~, =, &lt; ni &gt;. Ejemplo: T-001.",IF(COUNTIFS('Exits'!$A$9:$A$608,A579)&lt;&gt;1,"ID de salida duplicado",IF(B579="","Introduzca el ID de la operación principal",IF(IF(IFERROR(OR(CODE(UPPER(LEFT(B579,1)))&lt;65,CODE(UPPER(LEFT(B579,1)))&gt;90),TRUE),TRUE,OR(NOT(ISTEXT(B579)),LEN(B579)&gt;64,LEN(B579)&lt;&gt;LEN(SUBSTITUTE(B579,"*","")),LEN(B579)&lt;&gt;LEN(SUBSTITUTE(B579,"?","")),LEN(B579)&lt;&gt;LEN(SUBSTITUTE(B579,"~","")),LEN(B579)&lt;&gt;LEN(SUBSTITUTE(B579,"=","")),LEN(B579)&lt;&gt;LEN(SUBSTITUTE(B579,"&lt;","")),LEN(B579)&lt;&gt;LEN(SUBSTITUTE(B579,"&gt;","")))),"ID: texto que empiece por A–Z, hasta 64 caracteres; sin *, ?, ~, =, &lt; ni &gt;. Ejemplo: T-001.",IF(COUNTIFS('Trades'!$A$9:$A$208,B579)&lt;&gt;1,"El ID debe corresponder a una sola fila de Trades",IF(NOT(ISNUMBER(C579)),"Introduzca una fecha y hora de cierre válidas",IF(OR(C579&lt;1,C579&gt;2958465),"Introduzca una fecha y hora de cierre válidas",IF(NOT(ISNUMBER(D579)),"Indique una cantidad cerrada positiva",IF(OR(D579&lt;=0,D579&gt;1000000,ROUND(D579,8)&lt;&gt;D579),"Indique una cantidad cerrada positiva",IF(NOT(ISNUMBER(INDEX('Trades'!$D$9:$D$208,MATCH(B579,'Trades'!$A$9:$A$208,0)))),"Introduzca una fecha y hora de apertura válidas",IF(C579&lt;INDEX('Trades'!$D$9:$D$208,MATCH(B579,'Trades'!$A$9:$A$208,0)),"El cierre precede a la apertura",IF(AND(E579&lt;&gt;"",OR(NOT(ISNUMBER(E579)),E579&lt;=0)),"Indique un precio positivo o deje la celda vacía",IF(AND(F579&lt;&gt;"",NOT(ISNUMBER(F579))),"El P&amp;L bruto debe ser numérico o estar vacío",IF(AND(ISNUMBER(F579),OR(ABS(F579)&gt;1000000000,ROUND(F579,2)&lt;&gt;F579)),"Importes: hasta 2 decimales; valor absoluto de entrada ≤ 1.000.000.000.",""))))))))))))))))</x:f>
      </x:c>
      <x:c r="I579" s="29" t="str">
        <x:f>IF(ISNUMBER(D579),ROUND(D579,8),"")</x:f>
      </x:c>
      <x:c r="J579" s="29" t="n">
        <x:f>IF(ISNUMBER(F579),1,0)</x:f>
        <x:v>0</x:v>
      </x:c>
      <x:c r="K579" s="29" t="n">
        <x:f>IF(COUNTA(A579:F579)=0,0,1)</x:f>
        <x:v>0</x:v>
      </x:c>
    </x:row>
    <x:row r="580" ht="36" customHeight="1">
      <x:c r="A580" s="34"/>
      <x:c r="B580" s="34"/>
      <x:c r="C580" s="35"/>
      <x:c r="D580" s="36"/>
      <x:c r="E580" s="36"/>
      <x:c r="F580" s="37"/>
      <x:c r="G580" s="38" t="n">
        <x:f>IF(K580=0,0,IF(H580="",1,-1))</x:f>
        <x:v>0</x:v>
      </x:c>
      <x:c r="H580" s="33" t="str">
        <x:f>IF(K580=0,"",IF(A580="","Introduzca el ID de salida",IF(IF(IFERROR(OR(CODE(UPPER(LEFT(A580,1)))&lt;65,CODE(UPPER(LEFT(A580,1)))&gt;90),TRUE),TRUE,OR(NOT(ISTEXT(A580)),LEN(A580)&gt;64,LEN(A580)&lt;&gt;LEN(SUBSTITUTE(A580,"*","")),LEN(A580)&lt;&gt;LEN(SUBSTITUTE(A580,"?","")),LEN(A580)&lt;&gt;LEN(SUBSTITUTE(A580,"~","")),LEN(A580)&lt;&gt;LEN(SUBSTITUTE(A580,"=","")),LEN(A580)&lt;&gt;LEN(SUBSTITUTE(A580,"&lt;","")),LEN(A580)&lt;&gt;LEN(SUBSTITUTE(A580,"&gt;","")))),"ID: texto que empiece por A–Z, hasta 64 caracteres; sin *, ?, ~, =, &lt; ni &gt;. Ejemplo: T-001.",IF(COUNTIFS('Exits'!$A$9:$A$608,A580)&lt;&gt;1,"ID de salida duplicado",IF(B580="","Introduzca el ID de la operación principal",IF(IF(IFERROR(OR(CODE(UPPER(LEFT(B580,1)))&lt;65,CODE(UPPER(LEFT(B580,1)))&gt;90),TRUE),TRUE,OR(NOT(ISTEXT(B580)),LEN(B580)&gt;64,LEN(B580)&lt;&gt;LEN(SUBSTITUTE(B580,"*","")),LEN(B580)&lt;&gt;LEN(SUBSTITUTE(B580,"?","")),LEN(B580)&lt;&gt;LEN(SUBSTITUTE(B580,"~","")),LEN(B580)&lt;&gt;LEN(SUBSTITUTE(B580,"=","")),LEN(B580)&lt;&gt;LEN(SUBSTITUTE(B580,"&lt;","")),LEN(B580)&lt;&gt;LEN(SUBSTITUTE(B580,"&gt;","")))),"ID: texto que empiece por A–Z, hasta 64 caracteres; sin *, ?, ~, =, &lt; ni &gt;. Ejemplo: T-001.",IF(COUNTIFS('Trades'!$A$9:$A$208,B580)&lt;&gt;1,"El ID debe corresponder a una sola fila de Trades",IF(NOT(ISNUMBER(C580)),"Introduzca una fecha y hora de cierre válidas",IF(OR(C580&lt;1,C580&gt;2958465),"Introduzca una fecha y hora de cierre válidas",IF(NOT(ISNUMBER(D580)),"Indique una cantidad cerrada positiva",IF(OR(D580&lt;=0,D580&gt;1000000,ROUND(D580,8)&lt;&gt;D580),"Indique una cantidad cerrada positiva",IF(NOT(ISNUMBER(INDEX('Trades'!$D$9:$D$208,MATCH(B580,'Trades'!$A$9:$A$208,0)))),"Introduzca una fecha y hora de apertura válidas",IF(C580&lt;INDEX('Trades'!$D$9:$D$208,MATCH(B580,'Trades'!$A$9:$A$208,0)),"El cierre precede a la apertura",IF(AND(E580&lt;&gt;"",OR(NOT(ISNUMBER(E580)),E580&lt;=0)),"Indique un precio positivo o deje la celda vacía",IF(AND(F580&lt;&gt;"",NOT(ISNUMBER(F580))),"El P&amp;L bruto debe ser numérico o estar vacío",IF(AND(ISNUMBER(F580),OR(ABS(F580)&gt;1000000000,ROUND(F580,2)&lt;&gt;F580)),"Importes: hasta 2 decimales; valor absoluto de entrada ≤ 1.000.000.000.",""))))))))))))))))</x:f>
      </x:c>
      <x:c r="I580" s="29" t="str">
        <x:f>IF(ISNUMBER(D580),ROUND(D580,8),"")</x:f>
      </x:c>
      <x:c r="J580" s="29" t="n">
        <x:f>IF(ISNUMBER(F580),1,0)</x:f>
        <x:v>0</x:v>
      </x:c>
      <x:c r="K580" s="29" t="n">
        <x:f>IF(COUNTA(A580:F580)=0,0,1)</x:f>
        <x:v>0</x:v>
      </x:c>
    </x:row>
    <x:row r="581" ht="36" customHeight="1">
      <x:c r="A581" s="34"/>
      <x:c r="B581" s="34"/>
      <x:c r="C581" s="35"/>
      <x:c r="D581" s="36"/>
      <x:c r="E581" s="36"/>
      <x:c r="F581" s="37"/>
      <x:c r="G581" s="38" t="n">
        <x:f>IF(K581=0,0,IF(H581="",1,-1))</x:f>
        <x:v>0</x:v>
      </x:c>
      <x:c r="H581" s="33" t="str">
        <x:f>IF(K581=0,"",IF(A581="","Introduzca el ID de salida",IF(IF(IFERROR(OR(CODE(UPPER(LEFT(A581,1)))&lt;65,CODE(UPPER(LEFT(A581,1)))&gt;90),TRUE),TRUE,OR(NOT(ISTEXT(A581)),LEN(A581)&gt;64,LEN(A581)&lt;&gt;LEN(SUBSTITUTE(A581,"*","")),LEN(A581)&lt;&gt;LEN(SUBSTITUTE(A581,"?","")),LEN(A581)&lt;&gt;LEN(SUBSTITUTE(A581,"~","")),LEN(A581)&lt;&gt;LEN(SUBSTITUTE(A581,"=","")),LEN(A581)&lt;&gt;LEN(SUBSTITUTE(A581,"&lt;","")),LEN(A581)&lt;&gt;LEN(SUBSTITUTE(A581,"&gt;","")))),"ID: texto que empiece por A–Z, hasta 64 caracteres; sin *, ?, ~, =, &lt; ni &gt;. Ejemplo: T-001.",IF(COUNTIFS('Exits'!$A$9:$A$608,A581)&lt;&gt;1,"ID de salida duplicado",IF(B581="","Introduzca el ID de la operación principal",IF(IF(IFERROR(OR(CODE(UPPER(LEFT(B581,1)))&lt;65,CODE(UPPER(LEFT(B581,1)))&gt;90),TRUE),TRUE,OR(NOT(ISTEXT(B581)),LEN(B581)&gt;64,LEN(B581)&lt;&gt;LEN(SUBSTITUTE(B581,"*","")),LEN(B581)&lt;&gt;LEN(SUBSTITUTE(B581,"?","")),LEN(B581)&lt;&gt;LEN(SUBSTITUTE(B581,"~","")),LEN(B581)&lt;&gt;LEN(SUBSTITUTE(B581,"=","")),LEN(B581)&lt;&gt;LEN(SUBSTITUTE(B581,"&lt;","")),LEN(B581)&lt;&gt;LEN(SUBSTITUTE(B581,"&gt;","")))),"ID: texto que empiece por A–Z, hasta 64 caracteres; sin *, ?, ~, =, &lt; ni &gt;. Ejemplo: T-001.",IF(COUNTIFS('Trades'!$A$9:$A$208,B581)&lt;&gt;1,"El ID debe corresponder a una sola fila de Trades",IF(NOT(ISNUMBER(C581)),"Introduzca una fecha y hora de cierre válidas",IF(OR(C581&lt;1,C581&gt;2958465),"Introduzca una fecha y hora de cierre válidas",IF(NOT(ISNUMBER(D581)),"Indique una cantidad cerrada positiva",IF(OR(D581&lt;=0,D581&gt;1000000,ROUND(D581,8)&lt;&gt;D581),"Indique una cantidad cerrada positiva",IF(NOT(ISNUMBER(INDEX('Trades'!$D$9:$D$208,MATCH(B581,'Trades'!$A$9:$A$208,0)))),"Introduzca una fecha y hora de apertura válidas",IF(C581&lt;INDEX('Trades'!$D$9:$D$208,MATCH(B581,'Trades'!$A$9:$A$208,0)),"El cierre precede a la apertura",IF(AND(E581&lt;&gt;"",OR(NOT(ISNUMBER(E581)),E581&lt;=0)),"Indique un precio positivo o deje la celda vacía",IF(AND(F581&lt;&gt;"",NOT(ISNUMBER(F581))),"El P&amp;L bruto debe ser numérico o estar vacío",IF(AND(ISNUMBER(F581),OR(ABS(F581)&gt;1000000000,ROUND(F581,2)&lt;&gt;F581)),"Importes: hasta 2 decimales; valor absoluto de entrada ≤ 1.000.000.000.",""))))))))))))))))</x:f>
      </x:c>
      <x:c r="I581" s="29" t="str">
        <x:f>IF(ISNUMBER(D581),ROUND(D581,8),"")</x:f>
      </x:c>
      <x:c r="J581" s="29" t="n">
        <x:f>IF(ISNUMBER(F581),1,0)</x:f>
        <x:v>0</x:v>
      </x:c>
      <x:c r="K581" s="29" t="n">
        <x:f>IF(COUNTA(A581:F581)=0,0,1)</x:f>
        <x:v>0</x:v>
      </x:c>
    </x:row>
    <x:row r="582" ht="36" customHeight="1">
      <x:c r="A582" s="34"/>
      <x:c r="B582" s="34"/>
      <x:c r="C582" s="35"/>
      <x:c r="D582" s="36"/>
      <x:c r="E582" s="36"/>
      <x:c r="F582" s="37"/>
      <x:c r="G582" s="38" t="n">
        <x:f>IF(K582=0,0,IF(H582="",1,-1))</x:f>
        <x:v>0</x:v>
      </x:c>
      <x:c r="H582" s="33" t="str">
        <x:f>IF(K582=0,"",IF(A582="","Introduzca el ID de salida",IF(IF(IFERROR(OR(CODE(UPPER(LEFT(A582,1)))&lt;65,CODE(UPPER(LEFT(A582,1)))&gt;90),TRUE),TRUE,OR(NOT(ISTEXT(A582)),LEN(A582)&gt;64,LEN(A582)&lt;&gt;LEN(SUBSTITUTE(A582,"*","")),LEN(A582)&lt;&gt;LEN(SUBSTITUTE(A582,"?","")),LEN(A582)&lt;&gt;LEN(SUBSTITUTE(A582,"~","")),LEN(A582)&lt;&gt;LEN(SUBSTITUTE(A582,"=","")),LEN(A582)&lt;&gt;LEN(SUBSTITUTE(A582,"&lt;","")),LEN(A582)&lt;&gt;LEN(SUBSTITUTE(A582,"&gt;","")))),"ID: texto que empiece por A–Z, hasta 64 caracteres; sin *, ?, ~, =, &lt; ni &gt;. Ejemplo: T-001.",IF(COUNTIFS('Exits'!$A$9:$A$608,A582)&lt;&gt;1,"ID de salida duplicado",IF(B582="","Introduzca el ID de la operación principal",IF(IF(IFERROR(OR(CODE(UPPER(LEFT(B582,1)))&lt;65,CODE(UPPER(LEFT(B582,1)))&gt;90),TRUE),TRUE,OR(NOT(ISTEXT(B582)),LEN(B582)&gt;64,LEN(B582)&lt;&gt;LEN(SUBSTITUTE(B582,"*","")),LEN(B582)&lt;&gt;LEN(SUBSTITUTE(B582,"?","")),LEN(B582)&lt;&gt;LEN(SUBSTITUTE(B582,"~","")),LEN(B582)&lt;&gt;LEN(SUBSTITUTE(B582,"=","")),LEN(B582)&lt;&gt;LEN(SUBSTITUTE(B582,"&lt;","")),LEN(B582)&lt;&gt;LEN(SUBSTITUTE(B582,"&gt;","")))),"ID: texto que empiece por A–Z, hasta 64 caracteres; sin *, ?, ~, =, &lt; ni &gt;. Ejemplo: T-001.",IF(COUNTIFS('Trades'!$A$9:$A$208,B582)&lt;&gt;1,"El ID debe corresponder a una sola fila de Trades",IF(NOT(ISNUMBER(C582)),"Introduzca una fecha y hora de cierre válidas",IF(OR(C582&lt;1,C582&gt;2958465),"Introduzca una fecha y hora de cierre válidas",IF(NOT(ISNUMBER(D582)),"Indique una cantidad cerrada positiva",IF(OR(D582&lt;=0,D582&gt;1000000,ROUND(D582,8)&lt;&gt;D582),"Indique una cantidad cerrada positiva",IF(NOT(ISNUMBER(INDEX('Trades'!$D$9:$D$208,MATCH(B582,'Trades'!$A$9:$A$208,0)))),"Introduzca una fecha y hora de apertura válidas",IF(C582&lt;INDEX('Trades'!$D$9:$D$208,MATCH(B582,'Trades'!$A$9:$A$208,0)),"El cierre precede a la apertura",IF(AND(E582&lt;&gt;"",OR(NOT(ISNUMBER(E582)),E582&lt;=0)),"Indique un precio positivo o deje la celda vacía",IF(AND(F582&lt;&gt;"",NOT(ISNUMBER(F582))),"El P&amp;L bruto debe ser numérico o estar vacío",IF(AND(ISNUMBER(F582),OR(ABS(F582)&gt;1000000000,ROUND(F582,2)&lt;&gt;F582)),"Importes: hasta 2 decimales; valor absoluto de entrada ≤ 1.000.000.000.",""))))))))))))))))</x:f>
      </x:c>
      <x:c r="I582" s="29" t="str">
        <x:f>IF(ISNUMBER(D582),ROUND(D582,8),"")</x:f>
      </x:c>
      <x:c r="J582" s="29" t="n">
        <x:f>IF(ISNUMBER(F582),1,0)</x:f>
        <x:v>0</x:v>
      </x:c>
      <x:c r="K582" s="29" t="n">
        <x:f>IF(COUNTA(A582:F582)=0,0,1)</x:f>
        <x:v>0</x:v>
      </x:c>
    </x:row>
    <x:row r="583" ht="36" customHeight="1">
      <x:c r="A583" s="34"/>
      <x:c r="B583" s="34"/>
      <x:c r="C583" s="35"/>
      <x:c r="D583" s="36"/>
      <x:c r="E583" s="36"/>
      <x:c r="F583" s="37"/>
      <x:c r="G583" s="38" t="n">
        <x:f>IF(K583=0,0,IF(H583="",1,-1))</x:f>
        <x:v>0</x:v>
      </x:c>
      <x:c r="H583" s="33" t="str">
        <x:f>IF(K583=0,"",IF(A583="","Introduzca el ID de salida",IF(IF(IFERROR(OR(CODE(UPPER(LEFT(A583,1)))&lt;65,CODE(UPPER(LEFT(A583,1)))&gt;90),TRUE),TRUE,OR(NOT(ISTEXT(A583)),LEN(A583)&gt;64,LEN(A583)&lt;&gt;LEN(SUBSTITUTE(A583,"*","")),LEN(A583)&lt;&gt;LEN(SUBSTITUTE(A583,"?","")),LEN(A583)&lt;&gt;LEN(SUBSTITUTE(A583,"~","")),LEN(A583)&lt;&gt;LEN(SUBSTITUTE(A583,"=","")),LEN(A583)&lt;&gt;LEN(SUBSTITUTE(A583,"&lt;","")),LEN(A583)&lt;&gt;LEN(SUBSTITUTE(A583,"&gt;","")))),"ID: texto que empiece por A–Z, hasta 64 caracteres; sin *, ?, ~, =, &lt; ni &gt;. Ejemplo: T-001.",IF(COUNTIFS('Exits'!$A$9:$A$608,A583)&lt;&gt;1,"ID de salida duplicado",IF(B583="","Introduzca el ID de la operación principal",IF(IF(IFERROR(OR(CODE(UPPER(LEFT(B583,1)))&lt;65,CODE(UPPER(LEFT(B583,1)))&gt;90),TRUE),TRUE,OR(NOT(ISTEXT(B583)),LEN(B583)&gt;64,LEN(B583)&lt;&gt;LEN(SUBSTITUTE(B583,"*","")),LEN(B583)&lt;&gt;LEN(SUBSTITUTE(B583,"?","")),LEN(B583)&lt;&gt;LEN(SUBSTITUTE(B583,"~","")),LEN(B583)&lt;&gt;LEN(SUBSTITUTE(B583,"=","")),LEN(B583)&lt;&gt;LEN(SUBSTITUTE(B583,"&lt;","")),LEN(B583)&lt;&gt;LEN(SUBSTITUTE(B583,"&gt;","")))),"ID: texto que empiece por A–Z, hasta 64 caracteres; sin *, ?, ~, =, &lt; ni &gt;. Ejemplo: T-001.",IF(COUNTIFS('Trades'!$A$9:$A$208,B583)&lt;&gt;1,"El ID debe corresponder a una sola fila de Trades",IF(NOT(ISNUMBER(C583)),"Introduzca una fecha y hora de cierre válidas",IF(OR(C583&lt;1,C583&gt;2958465),"Introduzca una fecha y hora de cierre válidas",IF(NOT(ISNUMBER(D583)),"Indique una cantidad cerrada positiva",IF(OR(D583&lt;=0,D583&gt;1000000,ROUND(D583,8)&lt;&gt;D583),"Indique una cantidad cerrada positiva",IF(NOT(ISNUMBER(INDEX('Trades'!$D$9:$D$208,MATCH(B583,'Trades'!$A$9:$A$208,0)))),"Introduzca una fecha y hora de apertura válidas",IF(C583&lt;INDEX('Trades'!$D$9:$D$208,MATCH(B583,'Trades'!$A$9:$A$208,0)),"El cierre precede a la apertura",IF(AND(E583&lt;&gt;"",OR(NOT(ISNUMBER(E583)),E583&lt;=0)),"Indique un precio positivo o deje la celda vacía",IF(AND(F583&lt;&gt;"",NOT(ISNUMBER(F583))),"El P&amp;L bruto debe ser numérico o estar vacío",IF(AND(ISNUMBER(F583),OR(ABS(F583)&gt;1000000000,ROUND(F583,2)&lt;&gt;F583)),"Importes: hasta 2 decimales; valor absoluto de entrada ≤ 1.000.000.000.",""))))))))))))))))</x:f>
      </x:c>
      <x:c r="I583" s="29" t="str">
        <x:f>IF(ISNUMBER(D583),ROUND(D583,8),"")</x:f>
      </x:c>
      <x:c r="J583" s="29" t="n">
        <x:f>IF(ISNUMBER(F583),1,0)</x:f>
        <x:v>0</x:v>
      </x:c>
      <x:c r="K583" s="29" t="n">
        <x:f>IF(COUNTA(A583:F583)=0,0,1)</x:f>
        <x:v>0</x:v>
      </x:c>
    </x:row>
    <x:row r="584" ht="36" customHeight="1">
      <x:c r="A584" s="34"/>
      <x:c r="B584" s="34"/>
      <x:c r="C584" s="35"/>
      <x:c r="D584" s="36"/>
      <x:c r="E584" s="36"/>
      <x:c r="F584" s="37"/>
      <x:c r="G584" s="38" t="n">
        <x:f>IF(K584=0,0,IF(H584="",1,-1))</x:f>
        <x:v>0</x:v>
      </x:c>
      <x:c r="H584" s="33" t="str">
        <x:f>IF(K584=0,"",IF(A584="","Introduzca el ID de salida",IF(IF(IFERROR(OR(CODE(UPPER(LEFT(A584,1)))&lt;65,CODE(UPPER(LEFT(A584,1)))&gt;90),TRUE),TRUE,OR(NOT(ISTEXT(A584)),LEN(A584)&gt;64,LEN(A584)&lt;&gt;LEN(SUBSTITUTE(A584,"*","")),LEN(A584)&lt;&gt;LEN(SUBSTITUTE(A584,"?","")),LEN(A584)&lt;&gt;LEN(SUBSTITUTE(A584,"~","")),LEN(A584)&lt;&gt;LEN(SUBSTITUTE(A584,"=","")),LEN(A584)&lt;&gt;LEN(SUBSTITUTE(A584,"&lt;","")),LEN(A584)&lt;&gt;LEN(SUBSTITUTE(A584,"&gt;","")))),"ID: texto que empiece por A–Z, hasta 64 caracteres; sin *, ?, ~, =, &lt; ni &gt;. Ejemplo: T-001.",IF(COUNTIFS('Exits'!$A$9:$A$608,A584)&lt;&gt;1,"ID de salida duplicado",IF(B584="","Introduzca el ID de la operación principal",IF(IF(IFERROR(OR(CODE(UPPER(LEFT(B584,1)))&lt;65,CODE(UPPER(LEFT(B584,1)))&gt;90),TRUE),TRUE,OR(NOT(ISTEXT(B584)),LEN(B584)&gt;64,LEN(B584)&lt;&gt;LEN(SUBSTITUTE(B584,"*","")),LEN(B584)&lt;&gt;LEN(SUBSTITUTE(B584,"?","")),LEN(B584)&lt;&gt;LEN(SUBSTITUTE(B584,"~","")),LEN(B584)&lt;&gt;LEN(SUBSTITUTE(B584,"=","")),LEN(B584)&lt;&gt;LEN(SUBSTITUTE(B584,"&lt;","")),LEN(B584)&lt;&gt;LEN(SUBSTITUTE(B584,"&gt;","")))),"ID: texto que empiece por A–Z, hasta 64 caracteres; sin *, ?, ~, =, &lt; ni &gt;. Ejemplo: T-001.",IF(COUNTIFS('Trades'!$A$9:$A$208,B584)&lt;&gt;1,"El ID debe corresponder a una sola fila de Trades",IF(NOT(ISNUMBER(C584)),"Introduzca una fecha y hora de cierre válidas",IF(OR(C584&lt;1,C584&gt;2958465),"Introduzca una fecha y hora de cierre válidas",IF(NOT(ISNUMBER(D584)),"Indique una cantidad cerrada positiva",IF(OR(D584&lt;=0,D584&gt;1000000,ROUND(D584,8)&lt;&gt;D584),"Indique una cantidad cerrada positiva",IF(NOT(ISNUMBER(INDEX('Trades'!$D$9:$D$208,MATCH(B584,'Trades'!$A$9:$A$208,0)))),"Introduzca una fecha y hora de apertura válidas",IF(C584&lt;INDEX('Trades'!$D$9:$D$208,MATCH(B584,'Trades'!$A$9:$A$208,0)),"El cierre precede a la apertura",IF(AND(E584&lt;&gt;"",OR(NOT(ISNUMBER(E584)),E584&lt;=0)),"Indique un precio positivo o deje la celda vacía",IF(AND(F584&lt;&gt;"",NOT(ISNUMBER(F584))),"El P&amp;L bruto debe ser numérico o estar vacío",IF(AND(ISNUMBER(F584),OR(ABS(F584)&gt;1000000000,ROUND(F584,2)&lt;&gt;F584)),"Importes: hasta 2 decimales; valor absoluto de entrada ≤ 1.000.000.000.",""))))))))))))))))</x:f>
      </x:c>
      <x:c r="I584" s="29" t="str">
        <x:f>IF(ISNUMBER(D584),ROUND(D584,8),"")</x:f>
      </x:c>
      <x:c r="J584" s="29" t="n">
        <x:f>IF(ISNUMBER(F584),1,0)</x:f>
        <x:v>0</x:v>
      </x:c>
      <x:c r="K584" s="29" t="n">
        <x:f>IF(COUNTA(A584:F584)=0,0,1)</x:f>
        <x:v>0</x:v>
      </x:c>
    </x:row>
    <x:row r="585" ht="36" customHeight="1">
      <x:c r="A585" s="34"/>
      <x:c r="B585" s="34"/>
      <x:c r="C585" s="35"/>
      <x:c r="D585" s="36"/>
      <x:c r="E585" s="36"/>
      <x:c r="F585" s="37"/>
      <x:c r="G585" s="38" t="n">
        <x:f>IF(K585=0,0,IF(H585="",1,-1))</x:f>
        <x:v>0</x:v>
      </x:c>
      <x:c r="H585" s="33" t="str">
        <x:f>IF(K585=0,"",IF(A585="","Introduzca el ID de salida",IF(IF(IFERROR(OR(CODE(UPPER(LEFT(A585,1)))&lt;65,CODE(UPPER(LEFT(A585,1)))&gt;90),TRUE),TRUE,OR(NOT(ISTEXT(A585)),LEN(A585)&gt;64,LEN(A585)&lt;&gt;LEN(SUBSTITUTE(A585,"*","")),LEN(A585)&lt;&gt;LEN(SUBSTITUTE(A585,"?","")),LEN(A585)&lt;&gt;LEN(SUBSTITUTE(A585,"~","")),LEN(A585)&lt;&gt;LEN(SUBSTITUTE(A585,"=","")),LEN(A585)&lt;&gt;LEN(SUBSTITUTE(A585,"&lt;","")),LEN(A585)&lt;&gt;LEN(SUBSTITUTE(A585,"&gt;","")))),"ID: texto que empiece por A–Z, hasta 64 caracteres; sin *, ?, ~, =, &lt; ni &gt;. Ejemplo: T-001.",IF(COUNTIFS('Exits'!$A$9:$A$608,A585)&lt;&gt;1,"ID de salida duplicado",IF(B585="","Introduzca el ID de la operación principal",IF(IF(IFERROR(OR(CODE(UPPER(LEFT(B585,1)))&lt;65,CODE(UPPER(LEFT(B585,1)))&gt;90),TRUE),TRUE,OR(NOT(ISTEXT(B585)),LEN(B585)&gt;64,LEN(B585)&lt;&gt;LEN(SUBSTITUTE(B585,"*","")),LEN(B585)&lt;&gt;LEN(SUBSTITUTE(B585,"?","")),LEN(B585)&lt;&gt;LEN(SUBSTITUTE(B585,"~","")),LEN(B585)&lt;&gt;LEN(SUBSTITUTE(B585,"=","")),LEN(B585)&lt;&gt;LEN(SUBSTITUTE(B585,"&lt;","")),LEN(B585)&lt;&gt;LEN(SUBSTITUTE(B585,"&gt;","")))),"ID: texto que empiece por A–Z, hasta 64 caracteres; sin *, ?, ~, =, &lt; ni &gt;. Ejemplo: T-001.",IF(COUNTIFS('Trades'!$A$9:$A$208,B585)&lt;&gt;1,"El ID debe corresponder a una sola fila de Trades",IF(NOT(ISNUMBER(C585)),"Introduzca una fecha y hora de cierre válidas",IF(OR(C585&lt;1,C585&gt;2958465),"Introduzca una fecha y hora de cierre válidas",IF(NOT(ISNUMBER(D585)),"Indique una cantidad cerrada positiva",IF(OR(D585&lt;=0,D585&gt;1000000,ROUND(D585,8)&lt;&gt;D585),"Indique una cantidad cerrada positiva",IF(NOT(ISNUMBER(INDEX('Trades'!$D$9:$D$208,MATCH(B585,'Trades'!$A$9:$A$208,0)))),"Introduzca una fecha y hora de apertura válidas",IF(C585&lt;INDEX('Trades'!$D$9:$D$208,MATCH(B585,'Trades'!$A$9:$A$208,0)),"El cierre precede a la apertura",IF(AND(E585&lt;&gt;"",OR(NOT(ISNUMBER(E585)),E585&lt;=0)),"Indique un precio positivo o deje la celda vacía",IF(AND(F585&lt;&gt;"",NOT(ISNUMBER(F585))),"El P&amp;L bruto debe ser numérico o estar vacío",IF(AND(ISNUMBER(F585),OR(ABS(F585)&gt;1000000000,ROUND(F585,2)&lt;&gt;F585)),"Importes: hasta 2 decimales; valor absoluto de entrada ≤ 1.000.000.000.",""))))))))))))))))</x:f>
      </x:c>
      <x:c r="I585" s="29" t="str">
        <x:f>IF(ISNUMBER(D585),ROUND(D585,8),"")</x:f>
      </x:c>
      <x:c r="J585" s="29" t="n">
        <x:f>IF(ISNUMBER(F585),1,0)</x:f>
        <x:v>0</x:v>
      </x:c>
      <x:c r="K585" s="29" t="n">
        <x:f>IF(COUNTA(A585:F585)=0,0,1)</x:f>
        <x:v>0</x:v>
      </x:c>
    </x:row>
    <x:row r="586" ht="36" customHeight="1">
      <x:c r="A586" s="34"/>
      <x:c r="B586" s="34"/>
      <x:c r="C586" s="35"/>
      <x:c r="D586" s="36"/>
      <x:c r="E586" s="36"/>
      <x:c r="F586" s="37"/>
      <x:c r="G586" s="38" t="n">
        <x:f>IF(K586=0,0,IF(H586="",1,-1))</x:f>
        <x:v>0</x:v>
      </x:c>
      <x:c r="H586" s="33" t="str">
        <x:f>IF(K586=0,"",IF(A586="","Introduzca el ID de salida",IF(IF(IFERROR(OR(CODE(UPPER(LEFT(A586,1)))&lt;65,CODE(UPPER(LEFT(A586,1)))&gt;90),TRUE),TRUE,OR(NOT(ISTEXT(A586)),LEN(A586)&gt;64,LEN(A586)&lt;&gt;LEN(SUBSTITUTE(A586,"*","")),LEN(A586)&lt;&gt;LEN(SUBSTITUTE(A586,"?","")),LEN(A586)&lt;&gt;LEN(SUBSTITUTE(A586,"~","")),LEN(A586)&lt;&gt;LEN(SUBSTITUTE(A586,"=","")),LEN(A586)&lt;&gt;LEN(SUBSTITUTE(A586,"&lt;","")),LEN(A586)&lt;&gt;LEN(SUBSTITUTE(A586,"&gt;","")))),"ID: texto que empiece por A–Z, hasta 64 caracteres; sin *, ?, ~, =, &lt; ni &gt;. Ejemplo: T-001.",IF(COUNTIFS('Exits'!$A$9:$A$608,A586)&lt;&gt;1,"ID de salida duplicado",IF(B586="","Introduzca el ID de la operación principal",IF(IF(IFERROR(OR(CODE(UPPER(LEFT(B586,1)))&lt;65,CODE(UPPER(LEFT(B586,1)))&gt;90),TRUE),TRUE,OR(NOT(ISTEXT(B586)),LEN(B586)&gt;64,LEN(B586)&lt;&gt;LEN(SUBSTITUTE(B586,"*","")),LEN(B586)&lt;&gt;LEN(SUBSTITUTE(B586,"?","")),LEN(B586)&lt;&gt;LEN(SUBSTITUTE(B586,"~","")),LEN(B586)&lt;&gt;LEN(SUBSTITUTE(B586,"=","")),LEN(B586)&lt;&gt;LEN(SUBSTITUTE(B586,"&lt;","")),LEN(B586)&lt;&gt;LEN(SUBSTITUTE(B586,"&gt;","")))),"ID: texto que empiece por A–Z, hasta 64 caracteres; sin *, ?, ~, =, &lt; ni &gt;. Ejemplo: T-001.",IF(COUNTIFS('Trades'!$A$9:$A$208,B586)&lt;&gt;1,"El ID debe corresponder a una sola fila de Trades",IF(NOT(ISNUMBER(C586)),"Introduzca una fecha y hora de cierre válidas",IF(OR(C586&lt;1,C586&gt;2958465),"Introduzca una fecha y hora de cierre válidas",IF(NOT(ISNUMBER(D586)),"Indique una cantidad cerrada positiva",IF(OR(D586&lt;=0,D586&gt;1000000,ROUND(D586,8)&lt;&gt;D586),"Indique una cantidad cerrada positiva",IF(NOT(ISNUMBER(INDEX('Trades'!$D$9:$D$208,MATCH(B586,'Trades'!$A$9:$A$208,0)))),"Introduzca una fecha y hora de apertura válidas",IF(C586&lt;INDEX('Trades'!$D$9:$D$208,MATCH(B586,'Trades'!$A$9:$A$208,0)),"El cierre precede a la apertura",IF(AND(E586&lt;&gt;"",OR(NOT(ISNUMBER(E586)),E586&lt;=0)),"Indique un precio positivo o deje la celda vacía",IF(AND(F586&lt;&gt;"",NOT(ISNUMBER(F586))),"El P&amp;L bruto debe ser numérico o estar vacío",IF(AND(ISNUMBER(F586),OR(ABS(F586)&gt;1000000000,ROUND(F586,2)&lt;&gt;F586)),"Importes: hasta 2 decimales; valor absoluto de entrada ≤ 1.000.000.000.",""))))))))))))))))</x:f>
      </x:c>
      <x:c r="I586" s="29" t="str">
        <x:f>IF(ISNUMBER(D586),ROUND(D586,8),"")</x:f>
      </x:c>
      <x:c r="J586" s="29" t="n">
        <x:f>IF(ISNUMBER(F586),1,0)</x:f>
        <x:v>0</x:v>
      </x:c>
      <x:c r="K586" s="29" t="n">
        <x:f>IF(COUNTA(A586:F586)=0,0,1)</x:f>
        <x:v>0</x:v>
      </x:c>
    </x:row>
    <x:row r="587" ht="36" customHeight="1">
      <x:c r="A587" s="34"/>
      <x:c r="B587" s="34"/>
      <x:c r="C587" s="35"/>
      <x:c r="D587" s="36"/>
      <x:c r="E587" s="36"/>
      <x:c r="F587" s="37"/>
      <x:c r="G587" s="38" t="n">
        <x:f>IF(K587=0,0,IF(H587="",1,-1))</x:f>
        <x:v>0</x:v>
      </x:c>
      <x:c r="H587" s="33" t="str">
        <x:f>IF(K587=0,"",IF(A587="","Introduzca el ID de salida",IF(IF(IFERROR(OR(CODE(UPPER(LEFT(A587,1)))&lt;65,CODE(UPPER(LEFT(A587,1)))&gt;90),TRUE),TRUE,OR(NOT(ISTEXT(A587)),LEN(A587)&gt;64,LEN(A587)&lt;&gt;LEN(SUBSTITUTE(A587,"*","")),LEN(A587)&lt;&gt;LEN(SUBSTITUTE(A587,"?","")),LEN(A587)&lt;&gt;LEN(SUBSTITUTE(A587,"~","")),LEN(A587)&lt;&gt;LEN(SUBSTITUTE(A587,"=","")),LEN(A587)&lt;&gt;LEN(SUBSTITUTE(A587,"&lt;","")),LEN(A587)&lt;&gt;LEN(SUBSTITUTE(A587,"&gt;","")))),"ID: texto que empiece por A–Z, hasta 64 caracteres; sin *, ?, ~, =, &lt; ni &gt;. Ejemplo: T-001.",IF(COUNTIFS('Exits'!$A$9:$A$608,A587)&lt;&gt;1,"ID de salida duplicado",IF(B587="","Introduzca el ID de la operación principal",IF(IF(IFERROR(OR(CODE(UPPER(LEFT(B587,1)))&lt;65,CODE(UPPER(LEFT(B587,1)))&gt;90),TRUE),TRUE,OR(NOT(ISTEXT(B587)),LEN(B587)&gt;64,LEN(B587)&lt;&gt;LEN(SUBSTITUTE(B587,"*","")),LEN(B587)&lt;&gt;LEN(SUBSTITUTE(B587,"?","")),LEN(B587)&lt;&gt;LEN(SUBSTITUTE(B587,"~","")),LEN(B587)&lt;&gt;LEN(SUBSTITUTE(B587,"=","")),LEN(B587)&lt;&gt;LEN(SUBSTITUTE(B587,"&lt;","")),LEN(B587)&lt;&gt;LEN(SUBSTITUTE(B587,"&gt;","")))),"ID: texto que empiece por A–Z, hasta 64 caracteres; sin *, ?, ~, =, &lt; ni &gt;. Ejemplo: T-001.",IF(COUNTIFS('Trades'!$A$9:$A$208,B587)&lt;&gt;1,"El ID debe corresponder a una sola fila de Trades",IF(NOT(ISNUMBER(C587)),"Introduzca una fecha y hora de cierre válidas",IF(OR(C587&lt;1,C587&gt;2958465),"Introduzca una fecha y hora de cierre válidas",IF(NOT(ISNUMBER(D587)),"Indique una cantidad cerrada positiva",IF(OR(D587&lt;=0,D587&gt;1000000,ROUND(D587,8)&lt;&gt;D587),"Indique una cantidad cerrada positiva",IF(NOT(ISNUMBER(INDEX('Trades'!$D$9:$D$208,MATCH(B587,'Trades'!$A$9:$A$208,0)))),"Introduzca una fecha y hora de apertura válidas",IF(C587&lt;INDEX('Trades'!$D$9:$D$208,MATCH(B587,'Trades'!$A$9:$A$208,0)),"El cierre precede a la apertura",IF(AND(E587&lt;&gt;"",OR(NOT(ISNUMBER(E587)),E587&lt;=0)),"Indique un precio positivo o deje la celda vacía",IF(AND(F587&lt;&gt;"",NOT(ISNUMBER(F587))),"El P&amp;L bruto debe ser numérico o estar vacío",IF(AND(ISNUMBER(F587),OR(ABS(F587)&gt;1000000000,ROUND(F587,2)&lt;&gt;F587)),"Importes: hasta 2 decimales; valor absoluto de entrada ≤ 1.000.000.000.",""))))))))))))))))</x:f>
      </x:c>
      <x:c r="I587" s="29" t="str">
        <x:f>IF(ISNUMBER(D587),ROUND(D587,8),"")</x:f>
      </x:c>
      <x:c r="J587" s="29" t="n">
        <x:f>IF(ISNUMBER(F587),1,0)</x:f>
        <x:v>0</x:v>
      </x:c>
      <x:c r="K587" s="29" t="n">
        <x:f>IF(COUNTA(A587:F587)=0,0,1)</x:f>
        <x:v>0</x:v>
      </x:c>
    </x:row>
    <x:row r="588" ht="36" customHeight="1">
      <x:c r="A588" s="34"/>
      <x:c r="B588" s="34"/>
      <x:c r="C588" s="35"/>
      <x:c r="D588" s="36"/>
      <x:c r="E588" s="36"/>
      <x:c r="F588" s="37"/>
      <x:c r="G588" s="38" t="n">
        <x:f>IF(K588=0,0,IF(H588="",1,-1))</x:f>
        <x:v>0</x:v>
      </x:c>
      <x:c r="H588" s="33" t="str">
        <x:f>IF(K588=0,"",IF(A588="","Introduzca el ID de salida",IF(IF(IFERROR(OR(CODE(UPPER(LEFT(A588,1)))&lt;65,CODE(UPPER(LEFT(A588,1)))&gt;90),TRUE),TRUE,OR(NOT(ISTEXT(A588)),LEN(A588)&gt;64,LEN(A588)&lt;&gt;LEN(SUBSTITUTE(A588,"*","")),LEN(A588)&lt;&gt;LEN(SUBSTITUTE(A588,"?","")),LEN(A588)&lt;&gt;LEN(SUBSTITUTE(A588,"~","")),LEN(A588)&lt;&gt;LEN(SUBSTITUTE(A588,"=","")),LEN(A588)&lt;&gt;LEN(SUBSTITUTE(A588,"&lt;","")),LEN(A588)&lt;&gt;LEN(SUBSTITUTE(A588,"&gt;","")))),"ID: texto que empiece por A–Z, hasta 64 caracteres; sin *, ?, ~, =, &lt; ni &gt;. Ejemplo: T-001.",IF(COUNTIFS('Exits'!$A$9:$A$608,A588)&lt;&gt;1,"ID de salida duplicado",IF(B588="","Introduzca el ID de la operación principal",IF(IF(IFERROR(OR(CODE(UPPER(LEFT(B588,1)))&lt;65,CODE(UPPER(LEFT(B588,1)))&gt;90),TRUE),TRUE,OR(NOT(ISTEXT(B588)),LEN(B588)&gt;64,LEN(B588)&lt;&gt;LEN(SUBSTITUTE(B588,"*","")),LEN(B588)&lt;&gt;LEN(SUBSTITUTE(B588,"?","")),LEN(B588)&lt;&gt;LEN(SUBSTITUTE(B588,"~","")),LEN(B588)&lt;&gt;LEN(SUBSTITUTE(B588,"=","")),LEN(B588)&lt;&gt;LEN(SUBSTITUTE(B588,"&lt;","")),LEN(B588)&lt;&gt;LEN(SUBSTITUTE(B588,"&gt;","")))),"ID: texto que empiece por A–Z, hasta 64 caracteres; sin *, ?, ~, =, &lt; ni &gt;. Ejemplo: T-001.",IF(COUNTIFS('Trades'!$A$9:$A$208,B588)&lt;&gt;1,"El ID debe corresponder a una sola fila de Trades",IF(NOT(ISNUMBER(C588)),"Introduzca una fecha y hora de cierre válidas",IF(OR(C588&lt;1,C588&gt;2958465),"Introduzca una fecha y hora de cierre válidas",IF(NOT(ISNUMBER(D588)),"Indique una cantidad cerrada positiva",IF(OR(D588&lt;=0,D588&gt;1000000,ROUND(D588,8)&lt;&gt;D588),"Indique una cantidad cerrada positiva",IF(NOT(ISNUMBER(INDEX('Trades'!$D$9:$D$208,MATCH(B588,'Trades'!$A$9:$A$208,0)))),"Introduzca una fecha y hora de apertura válidas",IF(C588&lt;INDEX('Trades'!$D$9:$D$208,MATCH(B588,'Trades'!$A$9:$A$208,0)),"El cierre precede a la apertura",IF(AND(E588&lt;&gt;"",OR(NOT(ISNUMBER(E588)),E588&lt;=0)),"Indique un precio positivo o deje la celda vacía",IF(AND(F588&lt;&gt;"",NOT(ISNUMBER(F588))),"El P&amp;L bruto debe ser numérico o estar vacío",IF(AND(ISNUMBER(F588),OR(ABS(F588)&gt;1000000000,ROUND(F588,2)&lt;&gt;F588)),"Importes: hasta 2 decimales; valor absoluto de entrada ≤ 1.000.000.000.",""))))))))))))))))</x:f>
      </x:c>
      <x:c r="I588" s="29" t="str">
        <x:f>IF(ISNUMBER(D588),ROUND(D588,8),"")</x:f>
      </x:c>
      <x:c r="J588" s="29" t="n">
        <x:f>IF(ISNUMBER(F588),1,0)</x:f>
        <x:v>0</x:v>
      </x:c>
      <x:c r="K588" s="29" t="n">
        <x:f>IF(COUNTA(A588:F588)=0,0,1)</x:f>
        <x:v>0</x:v>
      </x:c>
    </x:row>
    <x:row r="589" ht="36" customHeight="1">
      <x:c r="A589" s="34"/>
      <x:c r="B589" s="34"/>
      <x:c r="C589" s="35"/>
      <x:c r="D589" s="36"/>
      <x:c r="E589" s="36"/>
      <x:c r="F589" s="37"/>
      <x:c r="G589" s="38" t="n">
        <x:f>IF(K589=0,0,IF(H589="",1,-1))</x:f>
        <x:v>0</x:v>
      </x:c>
      <x:c r="H589" s="33" t="str">
        <x:f>IF(K589=0,"",IF(A589="","Introduzca el ID de salida",IF(IF(IFERROR(OR(CODE(UPPER(LEFT(A589,1)))&lt;65,CODE(UPPER(LEFT(A589,1)))&gt;90),TRUE),TRUE,OR(NOT(ISTEXT(A589)),LEN(A589)&gt;64,LEN(A589)&lt;&gt;LEN(SUBSTITUTE(A589,"*","")),LEN(A589)&lt;&gt;LEN(SUBSTITUTE(A589,"?","")),LEN(A589)&lt;&gt;LEN(SUBSTITUTE(A589,"~","")),LEN(A589)&lt;&gt;LEN(SUBSTITUTE(A589,"=","")),LEN(A589)&lt;&gt;LEN(SUBSTITUTE(A589,"&lt;","")),LEN(A589)&lt;&gt;LEN(SUBSTITUTE(A589,"&gt;","")))),"ID: texto que empiece por A–Z, hasta 64 caracteres; sin *, ?, ~, =, &lt; ni &gt;. Ejemplo: T-001.",IF(COUNTIFS('Exits'!$A$9:$A$608,A589)&lt;&gt;1,"ID de salida duplicado",IF(B589="","Introduzca el ID de la operación principal",IF(IF(IFERROR(OR(CODE(UPPER(LEFT(B589,1)))&lt;65,CODE(UPPER(LEFT(B589,1)))&gt;90),TRUE),TRUE,OR(NOT(ISTEXT(B589)),LEN(B589)&gt;64,LEN(B589)&lt;&gt;LEN(SUBSTITUTE(B589,"*","")),LEN(B589)&lt;&gt;LEN(SUBSTITUTE(B589,"?","")),LEN(B589)&lt;&gt;LEN(SUBSTITUTE(B589,"~","")),LEN(B589)&lt;&gt;LEN(SUBSTITUTE(B589,"=","")),LEN(B589)&lt;&gt;LEN(SUBSTITUTE(B589,"&lt;","")),LEN(B589)&lt;&gt;LEN(SUBSTITUTE(B589,"&gt;","")))),"ID: texto que empiece por A–Z, hasta 64 caracteres; sin *, ?, ~, =, &lt; ni &gt;. Ejemplo: T-001.",IF(COUNTIFS('Trades'!$A$9:$A$208,B589)&lt;&gt;1,"El ID debe corresponder a una sola fila de Trades",IF(NOT(ISNUMBER(C589)),"Introduzca una fecha y hora de cierre válidas",IF(OR(C589&lt;1,C589&gt;2958465),"Introduzca una fecha y hora de cierre válidas",IF(NOT(ISNUMBER(D589)),"Indique una cantidad cerrada positiva",IF(OR(D589&lt;=0,D589&gt;1000000,ROUND(D589,8)&lt;&gt;D589),"Indique una cantidad cerrada positiva",IF(NOT(ISNUMBER(INDEX('Trades'!$D$9:$D$208,MATCH(B589,'Trades'!$A$9:$A$208,0)))),"Introduzca una fecha y hora de apertura válidas",IF(C589&lt;INDEX('Trades'!$D$9:$D$208,MATCH(B589,'Trades'!$A$9:$A$208,0)),"El cierre precede a la apertura",IF(AND(E589&lt;&gt;"",OR(NOT(ISNUMBER(E589)),E589&lt;=0)),"Indique un precio positivo o deje la celda vacía",IF(AND(F589&lt;&gt;"",NOT(ISNUMBER(F589))),"El P&amp;L bruto debe ser numérico o estar vacío",IF(AND(ISNUMBER(F589),OR(ABS(F589)&gt;1000000000,ROUND(F589,2)&lt;&gt;F589)),"Importes: hasta 2 decimales; valor absoluto de entrada ≤ 1.000.000.000.",""))))))))))))))))</x:f>
      </x:c>
      <x:c r="I589" s="29" t="str">
        <x:f>IF(ISNUMBER(D589),ROUND(D589,8),"")</x:f>
      </x:c>
      <x:c r="J589" s="29" t="n">
        <x:f>IF(ISNUMBER(F589),1,0)</x:f>
        <x:v>0</x:v>
      </x:c>
      <x:c r="K589" s="29" t="n">
        <x:f>IF(COUNTA(A589:F589)=0,0,1)</x:f>
        <x:v>0</x:v>
      </x:c>
    </x:row>
    <x:row r="590" ht="36" customHeight="1">
      <x:c r="A590" s="34"/>
      <x:c r="B590" s="34"/>
      <x:c r="C590" s="35"/>
      <x:c r="D590" s="36"/>
      <x:c r="E590" s="36"/>
      <x:c r="F590" s="37"/>
      <x:c r="G590" s="38" t="n">
        <x:f>IF(K590=0,0,IF(H590="",1,-1))</x:f>
        <x:v>0</x:v>
      </x:c>
      <x:c r="H590" s="33" t="str">
        <x:f>IF(K590=0,"",IF(A590="","Introduzca el ID de salida",IF(IF(IFERROR(OR(CODE(UPPER(LEFT(A590,1)))&lt;65,CODE(UPPER(LEFT(A590,1)))&gt;90),TRUE),TRUE,OR(NOT(ISTEXT(A590)),LEN(A590)&gt;64,LEN(A590)&lt;&gt;LEN(SUBSTITUTE(A590,"*","")),LEN(A590)&lt;&gt;LEN(SUBSTITUTE(A590,"?","")),LEN(A590)&lt;&gt;LEN(SUBSTITUTE(A590,"~","")),LEN(A590)&lt;&gt;LEN(SUBSTITUTE(A590,"=","")),LEN(A590)&lt;&gt;LEN(SUBSTITUTE(A590,"&lt;","")),LEN(A590)&lt;&gt;LEN(SUBSTITUTE(A590,"&gt;","")))),"ID: texto que empiece por A–Z, hasta 64 caracteres; sin *, ?, ~, =, &lt; ni &gt;. Ejemplo: T-001.",IF(COUNTIFS('Exits'!$A$9:$A$608,A590)&lt;&gt;1,"ID de salida duplicado",IF(B590="","Introduzca el ID de la operación principal",IF(IF(IFERROR(OR(CODE(UPPER(LEFT(B590,1)))&lt;65,CODE(UPPER(LEFT(B590,1)))&gt;90),TRUE),TRUE,OR(NOT(ISTEXT(B590)),LEN(B590)&gt;64,LEN(B590)&lt;&gt;LEN(SUBSTITUTE(B590,"*","")),LEN(B590)&lt;&gt;LEN(SUBSTITUTE(B590,"?","")),LEN(B590)&lt;&gt;LEN(SUBSTITUTE(B590,"~","")),LEN(B590)&lt;&gt;LEN(SUBSTITUTE(B590,"=","")),LEN(B590)&lt;&gt;LEN(SUBSTITUTE(B590,"&lt;","")),LEN(B590)&lt;&gt;LEN(SUBSTITUTE(B590,"&gt;","")))),"ID: texto que empiece por A–Z, hasta 64 caracteres; sin *, ?, ~, =, &lt; ni &gt;. Ejemplo: T-001.",IF(COUNTIFS('Trades'!$A$9:$A$208,B590)&lt;&gt;1,"El ID debe corresponder a una sola fila de Trades",IF(NOT(ISNUMBER(C590)),"Introduzca una fecha y hora de cierre válidas",IF(OR(C590&lt;1,C590&gt;2958465),"Introduzca una fecha y hora de cierre válidas",IF(NOT(ISNUMBER(D590)),"Indique una cantidad cerrada positiva",IF(OR(D590&lt;=0,D590&gt;1000000,ROUND(D590,8)&lt;&gt;D590),"Indique una cantidad cerrada positiva",IF(NOT(ISNUMBER(INDEX('Trades'!$D$9:$D$208,MATCH(B590,'Trades'!$A$9:$A$208,0)))),"Introduzca una fecha y hora de apertura válidas",IF(C590&lt;INDEX('Trades'!$D$9:$D$208,MATCH(B590,'Trades'!$A$9:$A$208,0)),"El cierre precede a la apertura",IF(AND(E590&lt;&gt;"",OR(NOT(ISNUMBER(E590)),E590&lt;=0)),"Indique un precio positivo o deje la celda vacía",IF(AND(F590&lt;&gt;"",NOT(ISNUMBER(F590))),"El P&amp;L bruto debe ser numérico o estar vacío",IF(AND(ISNUMBER(F590),OR(ABS(F590)&gt;1000000000,ROUND(F590,2)&lt;&gt;F590)),"Importes: hasta 2 decimales; valor absoluto de entrada ≤ 1.000.000.000.",""))))))))))))))))</x:f>
      </x:c>
      <x:c r="I590" s="29" t="str">
        <x:f>IF(ISNUMBER(D590),ROUND(D590,8),"")</x:f>
      </x:c>
      <x:c r="J590" s="29" t="n">
        <x:f>IF(ISNUMBER(F590),1,0)</x:f>
        <x:v>0</x:v>
      </x:c>
      <x:c r="K590" s="29" t="n">
        <x:f>IF(COUNTA(A590:F590)=0,0,1)</x:f>
        <x:v>0</x:v>
      </x:c>
    </x:row>
    <x:row r="591" ht="36" customHeight="1">
      <x:c r="A591" s="34"/>
      <x:c r="B591" s="34"/>
      <x:c r="C591" s="35"/>
      <x:c r="D591" s="36"/>
      <x:c r="E591" s="36"/>
      <x:c r="F591" s="37"/>
      <x:c r="G591" s="38" t="n">
        <x:f>IF(K591=0,0,IF(H591="",1,-1))</x:f>
        <x:v>0</x:v>
      </x:c>
      <x:c r="H591" s="33" t="str">
        <x:f>IF(K591=0,"",IF(A591="","Introduzca el ID de salida",IF(IF(IFERROR(OR(CODE(UPPER(LEFT(A591,1)))&lt;65,CODE(UPPER(LEFT(A591,1)))&gt;90),TRUE),TRUE,OR(NOT(ISTEXT(A591)),LEN(A591)&gt;64,LEN(A591)&lt;&gt;LEN(SUBSTITUTE(A591,"*","")),LEN(A591)&lt;&gt;LEN(SUBSTITUTE(A591,"?","")),LEN(A591)&lt;&gt;LEN(SUBSTITUTE(A591,"~","")),LEN(A591)&lt;&gt;LEN(SUBSTITUTE(A591,"=","")),LEN(A591)&lt;&gt;LEN(SUBSTITUTE(A591,"&lt;","")),LEN(A591)&lt;&gt;LEN(SUBSTITUTE(A591,"&gt;","")))),"ID: texto que empiece por A–Z, hasta 64 caracteres; sin *, ?, ~, =, &lt; ni &gt;. Ejemplo: T-001.",IF(COUNTIFS('Exits'!$A$9:$A$608,A591)&lt;&gt;1,"ID de salida duplicado",IF(B591="","Introduzca el ID de la operación principal",IF(IF(IFERROR(OR(CODE(UPPER(LEFT(B591,1)))&lt;65,CODE(UPPER(LEFT(B591,1)))&gt;90),TRUE),TRUE,OR(NOT(ISTEXT(B591)),LEN(B591)&gt;64,LEN(B591)&lt;&gt;LEN(SUBSTITUTE(B591,"*","")),LEN(B591)&lt;&gt;LEN(SUBSTITUTE(B591,"?","")),LEN(B591)&lt;&gt;LEN(SUBSTITUTE(B591,"~","")),LEN(B591)&lt;&gt;LEN(SUBSTITUTE(B591,"=","")),LEN(B591)&lt;&gt;LEN(SUBSTITUTE(B591,"&lt;","")),LEN(B591)&lt;&gt;LEN(SUBSTITUTE(B591,"&gt;","")))),"ID: texto que empiece por A–Z, hasta 64 caracteres; sin *, ?, ~, =, &lt; ni &gt;. Ejemplo: T-001.",IF(COUNTIFS('Trades'!$A$9:$A$208,B591)&lt;&gt;1,"El ID debe corresponder a una sola fila de Trades",IF(NOT(ISNUMBER(C591)),"Introduzca una fecha y hora de cierre válidas",IF(OR(C591&lt;1,C591&gt;2958465),"Introduzca una fecha y hora de cierre válidas",IF(NOT(ISNUMBER(D591)),"Indique una cantidad cerrada positiva",IF(OR(D591&lt;=0,D591&gt;1000000,ROUND(D591,8)&lt;&gt;D591),"Indique una cantidad cerrada positiva",IF(NOT(ISNUMBER(INDEX('Trades'!$D$9:$D$208,MATCH(B591,'Trades'!$A$9:$A$208,0)))),"Introduzca una fecha y hora de apertura válidas",IF(C591&lt;INDEX('Trades'!$D$9:$D$208,MATCH(B591,'Trades'!$A$9:$A$208,0)),"El cierre precede a la apertura",IF(AND(E591&lt;&gt;"",OR(NOT(ISNUMBER(E591)),E591&lt;=0)),"Indique un precio positivo o deje la celda vacía",IF(AND(F591&lt;&gt;"",NOT(ISNUMBER(F591))),"El P&amp;L bruto debe ser numérico o estar vacío",IF(AND(ISNUMBER(F591),OR(ABS(F591)&gt;1000000000,ROUND(F591,2)&lt;&gt;F591)),"Importes: hasta 2 decimales; valor absoluto de entrada ≤ 1.000.000.000.",""))))))))))))))))</x:f>
      </x:c>
      <x:c r="I591" s="29" t="str">
        <x:f>IF(ISNUMBER(D591),ROUND(D591,8),"")</x:f>
      </x:c>
      <x:c r="J591" s="29" t="n">
        <x:f>IF(ISNUMBER(F591),1,0)</x:f>
        <x:v>0</x:v>
      </x:c>
      <x:c r="K591" s="29" t="n">
        <x:f>IF(COUNTA(A591:F591)=0,0,1)</x:f>
        <x:v>0</x:v>
      </x:c>
    </x:row>
    <x:row r="592" ht="36" customHeight="1">
      <x:c r="A592" s="34"/>
      <x:c r="B592" s="34"/>
      <x:c r="C592" s="35"/>
      <x:c r="D592" s="36"/>
      <x:c r="E592" s="36"/>
      <x:c r="F592" s="37"/>
      <x:c r="G592" s="38" t="n">
        <x:f>IF(K592=0,0,IF(H592="",1,-1))</x:f>
        <x:v>0</x:v>
      </x:c>
      <x:c r="H592" s="33" t="str">
        <x:f>IF(K592=0,"",IF(A592="","Introduzca el ID de salida",IF(IF(IFERROR(OR(CODE(UPPER(LEFT(A592,1)))&lt;65,CODE(UPPER(LEFT(A592,1)))&gt;90),TRUE),TRUE,OR(NOT(ISTEXT(A592)),LEN(A592)&gt;64,LEN(A592)&lt;&gt;LEN(SUBSTITUTE(A592,"*","")),LEN(A592)&lt;&gt;LEN(SUBSTITUTE(A592,"?","")),LEN(A592)&lt;&gt;LEN(SUBSTITUTE(A592,"~","")),LEN(A592)&lt;&gt;LEN(SUBSTITUTE(A592,"=","")),LEN(A592)&lt;&gt;LEN(SUBSTITUTE(A592,"&lt;","")),LEN(A592)&lt;&gt;LEN(SUBSTITUTE(A592,"&gt;","")))),"ID: texto que empiece por A–Z, hasta 64 caracteres; sin *, ?, ~, =, &lt; ni &gt;. Ejemplo: T-001.",IF(COUNTIFS('Exits'!$A$9:$A$608,A592)&lt;&gt;1,"ID de salida duplicado",IF(B592="","Introduzca el ID de la operación principal",IF(IF(IFERROR(OR(CODE(UPPER(LEFT(B592,1)))&lt;65,CODE(UPPER(LEFT(B592,1)))&gt;90),TRUE),TRUE,OR(NOT(ISTEXT(B592)),LEN(B592)&gt;64,LEN(B592)&lt;&gt;LEN(SUBSTITUTE(B592,"*","")),LEN(B592)&lt;&gt;LEN(SUBSTITUTE(B592,"?","")),LEN(B592)&lt;&gt;LEN(SUBSTITUTE(B592,"~","")),LEN(B592)&lt;&gt;LEN(SUBSTITUTE(B592,"=","")),LEN(B592)&lt;&gt;LEN(SUBSTITUTE(B592,"&lt;","")),LEN(B592)&lt;&gt;LEN(SUBSTITUTE(B592,"&gt;","")))),"ID: texto que empiece por A–Z, hasta 64 caracteres; sin *, ?, ~, =, &lt; ni &gt;. Ejemplo: T-001.",IF(COUNTIFS('Trades'!$A$9:$A$208,B592)&lt;&gt;1,"El ID debe corresponder a una sola fila de Trades",IF(NOT(ISNUMBER(C592)),"Introduzca una fecha y hora de cierre válidas",IF(OR(C592&lt;1,C592&gt;2958465),"Introduzca una fecha y hora de cierre válidas",IF(NOT(ISNUMBER(D592)),"Indique una cantidad cerrada positiva",IF(OR(D592&lt;=0,D592&gt;1000000,ROUND(D592,8)&lt;&gt;D592),"Indique una cantidad cerrada positiva",IF(NOT(ISNUMBER(INDEX('Trades'!$D$9:$D$208,MATCH(B592,'Trades'!$A$9:$A$208,0)))),"Introduzca una fecha y hora de apertura válidas",IF(C592&lt;INDEX('Trades'!$D$9:$D$208,MATCH(B592,'Trades'!$A$9:$A$208,0)),"El cierre precede a la apertura",IF(AND(E592&lt;&gt;"",OR(NOT(ISNUMBER(E592)),E592&lt;=0)),"Indique un precio positivo o deje la celda vacía",IF(AND(F592&lt;&gt;"",NOT(ISNUMBER(F592))),"El P&amp;L bruto debe ser numérico o estar vacío",IF(AND(ISNUMBER(F592),OR(ABS(F592)&gt;1000000000,ROUND(F592,2)&lt;&gt;F592)),"Importes: hasta 2 decimales; valor absoluto de entrada ≤ 1.000.000.000.",""))))))))))))))))</x:f>
      </x:c>
      <x:c r="I592" s="29" t="str">
        <x:f>IF(ISNUMBER(D592),ROUND(D592,8),"")</x:f>
      </x:c>
      <x:c r="J592" s="29" t="n">
        <x:f>IF(ISNUMBER(F592),1,0)</x:f>
        <x:v>0</x:v>
      </x:c>
      <x:c r="K592" s="29" t="n">
        <x:f>IF(COUNTA(A592:F592)=0,0,1)</x:f>
        <x:v>0</x:v>
      </x:c>
    </x:row>
    <x:row r="593" ht="36" customHeight="1">
      <x:c r="A593" s="34"/>
      <x:c r="B593" s="34"/>
      <x:c r="C593" s="35"/>
      <x:c r="D593" s="36"/>
      <x:c r="E593" s="36"/>
      <x:c r="F593" s="37"/>
      <x:c r="G593" s="38" t="n">
        <x:f>IF(K593=0,0,IF(H593="",1,-1))</x:f>
        <x:v>0</x:v>
      </x:c>
      <x:c r="H593" s="33" t="str">
        <x:f>IF(K593=0,"",IF(A593="","Introduzca el ID de salida",IF(IF(IFERROR(OR(CODE(UPPER(LEFT(A593,1)))&lt;65,CODE(UPPER(LEFT(A593,1)))&gt;90),TRUE),TRUE,OR(NOT(ISTEXT(A593)),LEN(A593)&gt;64,LEN(A593)&lt;&gt;LEN(SUBSTITUTE(A593,"*","")),LEN(A593)&lt;&gt;LEN(SUBSTITUTE(A593,"?","")),LEN(A593)&lt;&gt;LEN(SUBSTITUTE(A593,"~","")),LEN(A593)&lt;&gt;LEN(SUBSTITUTE(A593,"=","")),LEN(A593)&lt;&gt;LEN(SUBSTITUTE(A593,"&lt;","")),LEN(A593)&lt;&gt;LEN(SUBSTITUTE(A593,"&gt;","")))),"ID: texto que empiece por A–Z, hasta 64 caracteres; sin *, ?, ~, =, &lt; ni &gt;. Ejemplo: T-001.",IF(COUNTIFS('Exits'!$A$9:$A$608,A593)&lt;&gt;1,"ID de salida duplicado",IF(B593="","Introduzca el ID de la operación principal",IF(IF(IFERROR(OR(CODE(UPPER(LEFT(B593,1)))&lt;65,CODE(UPPER(LEFT(B593,1)))&gt;90),TRUE),TRUE,OR(NOT(ISTEXT(B593)),LEN(B593)&gt;64,LEN(B593)&lt;&gt;LEN(SUBSTITUTE(B593,"*","")),LEN(B593)&lt;&gt;LEN(SUBSTITUTE(B593,"?","")),LEN(B593)&lt;&gt;LEN(SUBSTITUTE(B593,"~","")),LEN(B593)&lt;&gt;LEN(SUBSTITUTE(B593,"=","")),LEN(B593)&lt;&gt;LEN(SUBSTITUTE(B593,"&lt;","")),LEN(B593)&lt;&gt;LEN(SUBSTITUTE(B593,"&gt;","")))),"ID: texto que empiece por A–Z, hasta 64 caracteres; sin *, ?, ~, =, &lt; ni &gt;. Ejemplo: T-001.",IF(COUNTIFS('Trades'!$A$9:$A$208,B593)&lt;&gt;1,"El ID debe corresponder a una sola fila de Trades",IF(NOT(ISNUMBER(C593)),"Introduzca una fecha y hora de cierre válidas",IF(OR(C593&lt;1,C593&gt;2958465),"Introduzca una fecha y hora de cierre válidas",IF(NOT(ISNUMBER(D593)),"Indique una cantidad cerrada positiva",IF(OR(D593&lt;=0,D593&gt;1000000,ROUND(D593,8)&lt;&gt;D593),"Indique una cantidad cerrada positiva",IF(NOT(ISNUMBER(INDEX('Trades'!$D$9:$D$208,MATCH(B593,'Trades'!$A$9:$A$208,0)))),"Introduzca una fecha y hora de apertura válidas",IF(C593&lt;INDEX('Trades'!$D$9:$D$208,MATCH(B593,'Trades'!$A$9:$A$208,0)),"El cierre precede a la apertura",IF(AND(E593&lt;&gt;"",OR(NOT(ISNUMBER(E593)),E593&lt;=0)),"Indique un precio positivo o deje la celda vacía",IF(AND(F593&lt;&gt;"",NOT(ISNUMBER(F593))),"El P&amp;L bruto debe ser numérico o estar vacío",IF(AND(ISNUMBER(F593),OR(ABS(F593)&gt;1000000000,ROUND(F593,2)&lt;&gt;F593)),"Importes: hasta 2 decimales; valor absoluto de entrada ≤ 1.000.000.000.",""))))))))))))))))</x:f>
      </x:c>
      <x:c r="I593" s="29" t="str">
        <x:f>IF(ISNUMBER(D593),ROUND(D593,8),"")</x:f>
      </x:c>
      <x:c r="J593" s="29" t="n">
        <x:f>IF(ISNUMBER(F593),1,0)</x:f>
        <x:v>0</x:v>
      </x:c>
      <x:c r="K593" s="29" t="n">
        <x:f>IF(COUNTA(A593:F593)=0,0,1)</x:f>
        <x:v>0</x:v>
      </x:c>
    </x:row>
    <x:row r="594" ht="36" customHeight="1">
      <x:c r="A594" s="34"/>
      <x:c r="B594" s="34"/>
      <x:c r="C594" s="35"/>
      <x:c r="D594" s="36"/>
      <x:c r="E594" s="36"/>
      <x:c r="F594" s="37"/>
      <x:c r="G594" s="38" t="n">
        <x:f>IF(K594=0,0,IF(H594="",1,-1))</x:f>
        <x:v>0</x:v>
      </x:c>
      <x:c r="H594" s="33" t="str">
        <x:f>IF(K594=0,"",IF(A594="","Introduzca el ID de salida",IF(IF(IFERROR(OR(CODE(UPPER(LEFT(A594,1)))&lt;65,CODE(UPPER(LEFT(A594,1)))&gt;90),TRUE),TRUE,OR(NOT(ISTEXT(A594)),LEN(A594)&gt;64,LEN(A594)&lt;&gt;LEN(SUBSTITUTE(A594,"*","")),LEN(A594)&lt;&gt;LEN(SUBSTITUTE(A594,"?","")),LEN(A594)&lt;&gt;LEN(SUBSTITUTE(A594,"~","")),LEN(A594)&lt;&gt;LEN(SUBSTITUTE(A594,"=","")),LEN(A594)&lt;&gt;LEN(SUBSTITUTE(A594,"&lt;","")),LEN(A594)&lt;&gt;LEN(SUBSTITUTE(A594,"&gt;","")))),"ID: texto que empiece por A–Z, hasta 64 caracteres; sin *, ?, ~, =, &lt; ni &gt;. Ejemplo: T-001.",IF(COUNTIFS('Exits'!$A$9:$A$608,A594)&lt;&gt;1,"ID de salida duplicado",IF(B594="","Introduzca el ID de la operación principal",IF(IF(IFERROR(OR(CODE(UPPER(LEFT(B594,1)))&lt;65,CODE(UPPER(LEFT(B594,1)))&gt;90),TRUE),TRUE,OR(NOT(ISTEXT(B594)),LEN(B594)&gt;64,LEN(B594)&lt;&gt;LEN(SUBSTITUTE(B594,"*","")),LEN(B594)&lt;&gt;LEN(SUBSTITUTE(B594,"?","")),LEN(B594)&lt;&gt;LEN(SUBSTITUTE(B594,"~","")),LEN(B594)&lt;&gt;LEN(SUBSTITUTE(B594,"=","")),LEN(B594)&lt;&gt;LEN(SUBSTITUTE(B594,"&lt;","")),LEN(B594)&lt;&gt;LEN(SUBSTITUTE(B594,"&gt;","")))),"ID: texto que empiece por A–Z, hasta 64 caracteres; sin *, ?, ~, =, &lt; ni &gt;. Ejemplo: T-001.",IF(COUNTIFS('Trades'!$A$9:$A$208,B594)&lt;&gt;1,"El ID debe corresponder a una sola fila de Trades",IF(NOT(ISNUMBER(C594)),"Introduzca una fecha y hora de cierre válidas",IF(OR(C594&lt;1,C594&gt;2958465),"Introduzca una fecha y hora de cierre válidas",IF(NOT(ISNUMBER(D594)),"Indique una cantidad cerrada positiva",IF(OR(D594&lt;=0,D594&gt;1000000,ROUND(D594,8)&lt;&gt;D594),"Indique una cantidad cerrada positiva",IF(NOT(ISNUMBER(INDEX('Trades'!$D$9:$D$208,MATCH(B594,'Trades'!$A$9:$A$208,0)))),"Introduzca una fecha y hora de apertura válidas",IF(C594&lt;INDEX('Trades'!$D$9:$D$208,MATCH(B594,'Trades'!$A$9:$A$208,0)),"El cierre precede a la apertura",IF(AND(E594&lt;&gt;"",OR(NOT(ISNUMBER(E594)),E594&lt;=0)),"Indique un precio positivo o deje la celda vacía",IF(AND(F594&lt;&gt;"",NOT(ISNUMBER(F594))),"El P&amp;L bruto debe ser numérico o estar vacío",IF(AND(ISNUMBER(F594),OR(ABS(F594)&gt;1000000000,ROUND(F594,2)&lt;&gt;F594)),"Importes: hasta 2 decimales; valor absoluto de entrada ≤ 1.000.000.000.",""))))))))))))))))</x:f>
      </x:c>
      <x:c r="I594" s="29" t="str">
        <x:f>IF(ISNUMBER(D594),ROUND(D594,8),"")</x:f>
      </x:c>
      <x:c r="J594" s="29" t="n">
        <x:f>IF(ISNUMBER(F594),1,0)</x:f>
        <x:v>0</x:v>
      </x:c>
      <x:c r="K594" s="29" t="n">
        <x:f>IF(COUNTA(A594:F594)=0,0,1)</x:f>
        <x:v>0</x:v>
      </x:c>
    </x:row>
    <x:row r="595" ht="36" customHeight="1">
      <x:c r="A595" s="34"/>
      <x:c r="B595" s="34"/>
      <x:c r="C595" s="35"/>
      <x:c r="D595" s="36"/>
      <x:c r="E595" s="36"/>
      <x:c r="F595" s="37"/>
      <x:c r="G595" s="38" t="n">
        <x:f>IF(K595=0,0,IF(H595="",1,-1))</x:f>
        <x:v>0</x:v>
      </x:c>
      <x:c r="H595" s="33" t="str">
        <x:f>IF(K595=0,"",IF(A595="","Introduzca el ID de salida",IF(IF(IFERROR(OR(CODE(UPPER(LEFT(A595,1)))&lt;65,CODE(UPPER(LEFT(A595,1)))&gt;90),TRUE),TRUE,OR(NOT(ISTEXT(A595)),LEN(A595)&gt;64,LEN(A595)&lt;&gt;LEN(SUBSTITUTE(A595,"*","")),LEN(A595)&lt;&gt;LEN(SUBSTITUTE(A595,"?","")),LEN(A595)&lt;&gt;LEN(SUBSTITUTE(A595,"~","")),LEN(A595)&lt;&gt;LEN(SUBSTITUTE(A595,"=","")),LEN(A595)&lt;&gt;LEN(SUBSTITUTE(A595,"&lt;","")),LEN(A595)&lt;&gt;LEN(SUBSTITUTE(A595,"&gt;","")))),"ID: texto que empiece por A–Z, hasta 64 caracteres; sin *, ?, ~, =, &lt; ni &gt;. Ejemplo: T-001.",IF(COUNTIFS('Exits'!$A$9:$A$608,A595)&lt;&gt;1,"ID de salida duplicado",IF(B595="","Introduzca el ID de la operación principal",IF(IF(IFERROR(OR(CODE(UPPER(LEFT(B595,1)))&lt;65,CODE(UPPER(LEFT(B595,1)))&gt;90),TRUE),TRUE,OR(NOT(ISTEXT(B595)),LEN(B595)&gt;64,LEN(B595)&lt;&gt;LEN(SUBSTITUTE(B595,"*","")),LEN(B595)&lt;&gt;LEN(SUBSTITUTE(B595,"?","")),LEN(B595)&lt;&gt;LEN(SUBSTITUTE(B595,"~","")),LEN(B595)&lt;&gt;LEN(SUBSTITUTE(B595,"=","")),LEN(B595)&lt;&gt;LEN(SUBSTITUTE(B595,"&lt;","")),LEN(B595)&lt;&gt;LEN(SUBSTITUTE(B595,"&gt;","")))),"ID: texto que empiece por A–Z, hasta 64 caracteres; sin *, ?, ~, =, &lt; ni &gt;. Ejemplo: T-001.",IF(COUNTIFS('Trades'!$A$9:$A$208,B595)&lt;&gt;1,"El ID debe corresponder a una sola fila de Trades",IF(NOT(ISNUMBER(C595)),"Introduzca una fecha y hora de cierre válidas",IF(OR(C595&lt;1,C595&gt;2958465),"Introduzca una fecha y hora de cierre válidas",IF(NOT(ISNUMBER(D595)),"Indique una cantidad cerrada positiva",IF(OR(D595&lt;=0,D595&gt;1000000,ROUND(D595,8)&lt;&gt;D595),"Indique una cantidad cerrada positiva",IF(NOT(ISNUMBER(INDEX('Trades'!$D$9:$D$208,MATCH(B595,'Trades'!$A$9:$A$208,0)))),"Introduzca una fecha y hora de apertura válidas",IF(C595&lt;INDEX('Trades'!$D$9:$D$208,MATCH(B595,'Trades'!$A$9:$A$208,0)),"El cierre precede a la apertura",IF(AND(E595&lt;&gt;"",OR(NOT(ISNUMBER(E595)),E595&lt;=0)),"Indique un precio positivo o deje la celda vacía",IF(AND(F595&lt;&gt;"",NOT(ISNUMBER(F595))),"El P&amp;L bruto debe ser numérico o estar vacío",IF(AND(ISNUMBER(F595),OR(ABS(F595)&gt;1000000000,ROUND(F595,2)&lt;&gt;F595)),"Importes: hasta 2 decimales; valor absoluto de entrada ≤ 1.000.000.000.",""))))))))))))))))</x:f>
      </x:c>
      <x:c r="I595" s="29" t="str">
        <x:f>IF(ISNUMBER(D595),ROUND(D595,8),"")</x:f>
      </x:c>
      <x:c r="J595" s="29" t="n">
        <x:f>IF(ISNUMBER(F595),1,0)</x:f>
        <x:v>0</x:v>
      </x:c>
      <x:c r="K595" s="29" t="n">
        <x:f>IF(COUNTA(A595:F595)=0,0,1)</x:f>
        <x:v>0</x:v>
      </x:c>
    </x:row>
    <x:row r="596" ht="36" customHeight="1">
      <x:c r="A596" s="34"/>
      <x:c r="B596" s="34"/>
      <x:c r="C596" s="35"/>
      <x:c r="D596" s="36"/>
      <x:c r="E596" s="36"/>
      <x:c r="F596" s="37"/>
      <x:c r="G596" s="38" t="n">
        <x:f>IF(K596=0,0,IF(H596="",1,-1))</x:f>
        <x:v>0</x:v>
      </x:c>
      <x:c r="H596" s="33" t="str">
        <x:f>IF(K596=0,"",IF(A596="","Introduzca el ID de salida",IF(IF(IFERROR(OR(CODE(UPPER(LEFT(A596,1)))&lt;65,CODE(UPPER(LEFT(A596,1)))&gt;90),TRUE),TRUE,OR(NOT(ISTEXT(A596)),LEN(A596)&gt;64,LEN(A596)&lt;&gt;LEN(SUBSTITUTE(A596,"*","")),LEN(A596)&lt;&gt;LEN(SUBSTITUTE(A596,"?","")),LEN(A596)&lt;&gt;LEN(SUBSTITUTE(A596,"~","")),LEN(A596)&lt;&gt;LEN(SUBSTITUTE(A596,"=","")),LEN(A596)&lt;&gt;LEN(SUBSTITUTE(A596,"&lt;","")),LEN(A596)&lt;&gt;LEN(SUBSTITUTE(A596,"&gt;","")))),"ID: texto que empiece por A–Z, hasta 64 caracteres; sin *, ?, ~, =, &lt; ni &gt;. Ejemplo: T-001.",IF(COUNTIFS('Exits'!$A$9:$A$608,A596)&lt;&gt;1,"ID de salida duplicado",IF(B596="","Introduzca el ID de la operación principal",IF(IF(IFERROR(OR(CODE(UPPER(LEFT(B596,1)))&lt;65,CODE(UPPER(LEFT(B596,1)))&gt;90),TRUE),TRUE,OR(NOT(ISTEXT(B596)),LEN(B596)&gt;64,LEN(B596)&lt;&gt;LEN(SUBSTITUTE(B596,"*","")),LEN(B596)&lt;&gt;LEN(SUBSTITUTE(B596,"?","")),LEN(B596)&lt;&gt;LEN(SUBSTITUTE(B596,"~","")),LEN(B596)&lt;&gt;LEN(SUBSTITUTE(B596,"=","")),LEN(B596)&lt;&gt;LEN(SUBSTITUTE(B596,"&lt;","")),LEN(B596)&lt;&gt;LEN(SUBSTITUTE(B596,"&gt;","")))),"ID: texto que empiece por A–Z, hasta 64 caracteres; sin *, ?, ~, =, &lt; ni &gt;. Ejemplo: T-001.",IF(COUNTIFS('Trades'!$A$9:$A$208,B596)&lt;&gt;1,"El ID debe corresponder a una sola fila de Trades",IF(NOT(ISNUMBER(C596)),"Introduzca una fecha y hora de cierre válidas",IF(OR(C596&lt;1,C596&gt;2958465),"Introduzca una fecha y hora de cierre válidas",IF(NOT(ISNUMBER(D596)),"Indique una cantidad cerrada positiva",IF(OR(D596&lt;=0,D596&gt;1000000,ROUND(D596,8)&lt;&gt;D596),"Indique una cantidad cerrada positiva",IF(NOT(ISNUMBER(INDEX('Trades'!$D$9:$D$208,MATCH(B596,'Trades'!$A$9:$A$208,0)))),"Introduzca una fecha y hora de apertura válidas",IF(C596&lt;INDEX('Trades'!$D$9:$D$208,MATCH(B596,'Trades'!$A$9:$A$208,0)),"El cierre precede a la apertura",IF(AND(E596&lt;&gt;"",OR(NOT(ISNUMBER(E596)),E596&lt;=0)),"Indique un precio positivo o deje la celda vacía",IF(AND(F596&lt;&gt;"",NOT(ISNUMBER(F596))),"El P&amp;L bruto debe ser numérico o estar vacío",IF(AND(ISNUMBER(F596),OR(ABS(F596)&gt;1000000000,ROUND(F596,2)&lt;&gt;F596)),"Importes: hasta 2 decimales; valor absoluto de entrada ≤ 1.000.000.000.",""))))))))))))))))</x:f>
      </x:c>
      <x:c r="I596" s="29" t="str">
        <x:f>IF(ISNUMBER(D596),ROUND(D596,8),"")</x:f>
      </x:c>
      <x:c r="J596" s="29" t="n">
        <x:f>IF(ISNUMBER(F596),1,0)</x:f>
        <x:v>0</x:v>
      </x:c>
      <x:c r="K596" s="29" t="n">
        <x:f>IF(COUNTA(A596:F596)=0,0,1)</x:f>
        <x:v>0</x:v>
      </x:c>
    </x:row>
    <x:row r="597" ht="36" customHeight="1">
      <x:c r="A597" s="34"/>
      <x:c r="B597" s="34"/>
      <x:c r="C597" s="35"/>
      <x:c r="D597" s="36"/>
      <x:c r="E597" s="36"/>
      <x:c r="F597" s="37"/>
      <x:c r="G597" s="38" t="n">
        <x:f>IF(K597=0,0,IF(H597="",1,-1))</x:f>
        <x:v>0</x:v>
      </x:c>
      <x:c r="H597" s="33" t="str">
        <x:f>IF(K597=0,"",IF(A597="","Introduzca el ID de salida",IF(IF(IFERROR(OR(CODE(UPPER(LEFT(A597,1)))&lt;65,CODE(UPPER(LEFT(A597,1)))&gt;90),TRUE),TRUE,OR(NOT(ISTEXT(A597)),LEN(A597)&gt;64,LEN(A597)&lt;&gt;LEN(SUBSTITUTE(A597,"*","")),LEN(A597)&lt;&gt;LEN(SUBSTITUTE(A597,"?","")),LEN(A597)&lt;&gt;LEN(SUBSTITUTE(A597,"~","")),LEN(A597)&lt;&gt;LEN(SUBSTITUTE(A597,"=","")),LEN(A597)&lt;&gt;LEN(SUBSTITUTE(A597,"&lt;","")),LEN(A597)&lt;&gt;LEN(SUBSTITUTE(A597,"&gt;","")))),"ID: texto que empiece por A–Z, hasta 64 caracteres; sin *, ?, ~, =, &lt; ni &gt;. Ejemplo: T-001.",IF(COUNTIFS('Exits'!$A$9:$A$608,A597)&lt;&gt;1,"ID de salida duplicado",IF(B597="","Introduzca el ID de la operación principal",IF(IF(IFERROR(OR(CODE(UPPER(LEFT(B597,1)))&lt;65,CODE(UPPER(LEFT(B597,1)))&gt;90),TRUE),TRUE,OR(NOT(ISTEXT(B597)),LEN(B597)&gt;64,LEN(B597)&lt;&gt;LEN(SUBSTITUTE(B597,"*","")),LEN(B597)&lt;&gt;LEN(SUBSTITUTE(B597,"?","")),LEN(B597)&lt;&gt;LEN(SUBSTITUTE(B597,"~","")),LEN(B597)&lt;&gt;LEN(SUBSTITUTE(B597,"=","")),LEN(B597)&lt;&gt;LEN(SUBSTITUTE(B597,"&lt;","")),LEN(B597)&lt;&gt;LEN(SUBSTITUTE(B597,"&gt;","")))),"ID: texto que empiece por A–Z, hasta 64 caracteres; sin *, ?, ~, =, &lt; ni &gt;. Ejemplo: T-001.",IF(COUNTIFS('Trades'!$A$9:$A$208,B597)&lt;&gt;1,"El ID debe corresponder a una sola fila de Trades",IF(NOT(ISNUMBER(C597)),"Introduzca una fecha y hora de cierre válidas",IF(OR(C597&lt;1,C597&gt;2958465),"Introduzca una fecha y hora de cierre válidas",IF(NOT(ISNUMBER(D597)),"Indique una cantidad cerrada positiva",IF(OR(D597&lt;=0,D597&gt;1000000,ROUND(D597,8)&lt;&gt;D597),"Indique una cantidad cerrada positiva",IF(NOT(ISNUMBER(INDEX('Trades'!$D$9:$D$208,MATCH(B597,'Trades'!$A$9:$A$208,0)))),"Introduzca una fecha y hora de apertura válidas",IF(C597&lt;INDEX('Trades'!$D$9:$D$208,MATCH(B597,'Trades'!$A$9:$A$208,0)),"El cierre precede a la apertura",IF(AND(E597&lt;&gt;"",OR(NOT(ISNUMBER(E597)),E597&lt;=0)),"Indique un precio positivo o deje la celda vacía",IF(AND(F597&lt;&gt;"",NOT(ISNUMBER(F597))),"El P&amp;L bruto debe ser numérico o estar vacío",IF(AND(ISNUMBER(F597),OR(ABS(F597)&gt;1000000000,ROUND(F597,2)&lt;&gt;F597)),"Importes: hasta 2 decimales; valor absoluto de entrada ≤ 1.000.000.000.",""))))))))))))))))</x:f>
      </x:c>
      <x:c r="I597" s="29" t="str">
        <x:f>IF(ISNUMBER(D597),ROUND(D597,8),"")</x:f>
      </x:c>
      <x:c r="J597" s="29" t="n">
        <x:f>IF(ISNUMBER(F597),1,0)</x:f>
        <x:v>0</x:v>
      </x:c>
      <x:c r="K597" s="29" t="n">
        <x:f>IF(COUNTA(A597:F597)=0,0,1)</x:f>
        <x:v>0</x:v>
      </x:c>
    </x:row>
    <x:row r="598" ht="36" customHeight="1">
      <x:c r="A598" s="34"/>
      <x:c r="B598" s="34"/>
      <x:c r="C598" s="35"/>
      <x:c r="D598" s="36"/>
      <x:c r="E598" s="36"/>
      <x:c r="F598" s="37"/>
      <x:c r="G598" s="38" t="n">
        <x:f>IF(K598=0,0,IF(H598="",1,-1))</x:f>
        <x:v>0</x:v>
      </x:c>
      <x:c r="H598" s="33" t="str">
        <x:f>IF(K598=0,"",IF(A598="","Introduzca el ID de salida",IF(IF(IFERROR(OR(CODE(UPPER(LEFT(A598,1)))&lt;65,CODE(UPPER(LEFT(A598,1)))&gt;90),TRUE),TRUE,OR(NOT(ISTEXT(A598)),LEN(A598)&gt;64,LEN(A598)&lt;&gt;LEN(SUBSTITUTE(A598,"*","")),LEN(A598)&lt;&gt;LEN(SUBSTITUTE(A598,"?","")),LEN(A598)&lt;&gt;LEN(SUBSTITUTE(A598,"~","")),LEN(A598)&lt;&gt;LEN(SUBSTITUTE(A598,"=","")),LEN(A598)&lt;&gt;LEN(SUBSTITUTE(A598,"&lt;","")),LEN(A598)&lt;&gt;LEN(SUBSTITUTE(A598,"&gt;","")))),"ID: texto que empiece por A–Z, hasta 64 caracteres; sin *, ?, ~, =, &lt; ni &gt;. Ejemplo: T-001.",IF(COUNTIFS('Exits'!$A$9:$A$608,A598)&lt;&gt;1,"ID de salida duplicado",IF(B598="","Introduzca el ID de la operación principal",IF(IF(IFERROR(OR(CODE(UPPER(LEFT(B598,1)))&lt;65,CODE(UPPER(LEFT(B598,1)))&gt;90),TRUE),TRUE,OR(NOT(ISTEXT(B598)),LEN(B598)&gt;64,LEN(B598)&lt;&gt;LEN(SUBSTITUTE(B598,"*","")),LEN(B598)&lt;&gt;LEN(SUBSTITUTE(B598,"?","")),LEN(B598)&lt;&gt;LEN(SUBSTITUTE(B598,"~","")),LEN(B598)&lt;&gt;LEN(SUBSTITUTE(B598,"=","")),LEN(B598)&lt;&gt;LEN(SUBSTITUTE(B598,"&lt;","")),LEN(B598)&lt;&gt;LEN(SUBSTITUTE(B598,"&gt;","")))),"ID: texto que empiece por A–Z, hasta 64 caracteres; sin *, ?, ~, =, &lt; ni &gt;. Ejemplo: T-001.",IF(COUNTIFS('Trades'!$A$9:$A$208,B598)&lt;&gt;1,"El ID debe corresponder a una sola fila de Trades",IF(NOT(ISNUMBER(C598)),"Introduzca una fecha y hora de cierre válidas",IF(OR(C598&lt;1,C598&gt;2958465),"Introduzca una fecha y hora de cierre válidas",IF(NOT(ISNUMBER(D598)),"Indique una cantidad cerrada positiva",IF(OR(D598&lt;=0,D598&gt;1000000,ROUND(D598,8)&lt;&gt;D598),"Indique una cantidad cerrada positiva",IF(NOT(ISNUMBER(INDEX('Trades'!$D$9:$D$208,MATCH(B598,'Trades'!$A$9:$A$208,0)))),"Introduzca una fecha y hora de apertura válidas",IF(C598&lt;INDEX('Trades'!$D$9:$D$208,MATCH(B598,'Trades'!$A$9:$A$208,0)),"El cierre precede a la apertura",IF(AND(E598&lt;&gt;"",OR(NOT(ISNUMBER(E598)),E598&lt;=0)),"Indique un precio positivo o deje la celda vacía",IF(AND(F598&lt;&gt;"",NOT(ISNUMBER(F598))),"El P&amp;L bruto debe ser numérico o estar vacío",IF(AND(ISNUMBER(F598),OR(ABS(F598)&gt;1000000000,ROUND(F598,2)&lt;&gt;F598)),"Importes: hasta 2 decimales; valor absoluto de entrada ≤ 1.000.000.000.",""))))))))))))))))</x:f>
      </x:c>
      <x:c r="I598" s="29" t="str">
        <x:f>IF(ISNUMBER(D598),ROUND(D598,8),"")</x:f>
      </x:c>
      <x:c r="J598" s="29" t="n">
        <x:f>IF(ISNUMBER(F598),1,0)</x:f>
        <x:v>0</x:v>
      </x:c>
      <x:c r="K598" s="29" t="n">
        <x:f>IF(COUNTA(A598:F598)=0,0,1)</x:f>
        <x:v>0</x:v>
      </x:c>
    </x:row>
    <x:row r="599" ht="36" customHeight="1">
      <x:c r="A599" s="34"/>
      <x:c r="B599" s="34"/>
      <x:c r="C599" s="35"/>
      <x:c r="D599" s="36"/>
      <x:c r="E599" s="36"/>
      <x:c r="F599" s="37"/>
      <x:c r="G599" s="38" t="n">
        <x:f>IF(K599=0,0,IF(H599="",1,-1))</x:f>
        <x:v>0</x:v>
      </x:c>
      <x:c r="H599" s="33" t="str">
        <x:f>IF(K599=0,"",IF(A599="","Introduzca el ID de salida",IF(IF(IFERROR(OR(CODE(UPPER(LEFT(A599,1)))&lt;65,CODE(UPPER(LEFT(A599,1)))&gt;90),TRUE),TRUE,OR(NOT(ISTEXT(A599)),LEN(A599)&gt;64,LEN(A599)&lt;&gt;LEN(SUBSTITUTE(A599,"*","")),LEN(A599)&lt;&gt;LEN(SUBSTITUTE(A599,"?","")),LEN(A599)&lt;&gt;LEN(SUBSTITUTE(A599,"~","")),LEN(A599)&lt;&gt;LEN(SUBSTITUTE(A599,"=","")),LEN(A599)&lt;&gt;LEN(SUBSTITUTE(A599,"&lt;","")),LEN(A599)&lt;&gt;LEN(SUBSTITUTE(A599,"&gt;","")))),"ID: texto que empiece por A–Z, hasta 64 caracteres; sin *, ?, ~, =, &lt; ni &gt;. Ejemplo: T-001.",IF(COUNTIFS('Exits'!$A$9:$A$608,A599)&lt;&gt;1,"ID de salida duplicado",IF(B599="","Introduzca el ID de la operación principal",IF(IF(IFERROR(OR(CODE(UPPER(LEFT(B599,1)))&lt;65,CODE(UPPER(LEFT(B599,1)))&gt;90),TRUE),TRUE,OR(NOT(ISTEXT(B599)),LEN(B599)&gt;64,LEN(B599)&lt;&gt;LEN(SUBSTITUTE(B599,"*","")),LEN(B599)&lt;&gt;LEN(SUBSTITUTE(B599,"?","")),LEN(B599)&lt;&gt;LEN(SUBSTITUTE(B599,"~","")),LEN(B599)&lt;&gt;LEN(SUBSTITUTE(B599,"=","")),LEN(B599)&lt;&gt;LEN(SUBSTITUTE(B599,"&lt;","")),LEN(B599)&lt;&gt;LEN(SUBSTITUTE(B599,"&gt;","")))),"ID: texto que empiece por A–Z, hasta 64 caracteres; sin *, ?, ~, =, &lt; ni &gt;. Ejemplo: T-001.",IF(COUNTIFS('Trades'!$A$9:$A$208,B599)&lt;&gt;1,"El ID debe corresponder a una sola fila de Trades",IF(NOT(ISNUMBER(C599)),"Introduzca una fecha y hora de cierre válidas",IF(OR(C599&lt;1,C599&gt;2958465),"Introduzca una fecha y hora de cierre válidas",IF(NOT(ISNUMBER(D599)),"Indique una cantidad cerrada positiva",IF(OR(D599&lt;=0,D599&gt;1000000,ROUND(D599,8)&lt;&gt;D599),"Indique una cantidad cerrada positiva",IF(NOT(ISNUMBER(INDEX('Trades'!$D$9:$D$208,MATCH(B599,'Trades'!$A$9:$A$208,0)))),"Introduzca una fecha y hora de apertura válidas",IF(C599&lt;INDEX('Trades'!$D$9:$D$208,MATCH(B599,'Trades'!$A$9:$A$208,0)),"El cierre precede a la apertura",IF(AND(E599&lt;&gt;"",OR(NOT(ISNUMBER(E599)),E599&lt;=0)),"Indique un precio positivo o deje la celda vacía",IF(AND(F599&lt;&gt;"",NOT(ISNUMBER(F599))),"El P&amp;L bruto debe ser numérico o estar vacío",IF(AND(ISNUMBER(F599),OR(ABS(F599)&gt;1000000000,ROUND(F599,2)&lt;&gt;F599)),"Importes: hasta 2 decimales; valor absoluto de entrada ≤ 1.000.000.000.",""))))))))))))))))</x:f>
      </x:c>
      <x:c r="I599" s="29" t="str">
        <x:f>IF(ISNUMBER(D599),ROUND(D599,8),"")</x:f>
      </x:c>
      <x:c r="J599" s="29" t="n">
        <x:f>IF(ISNUMBER(F599),1,0)</x:f>
        <x:v>0</x:v>
      </x:c>
      <x:c r="K599" s="29" t="n">
        <x:f>IF(COUNTA(A599:F599)=0,0,1)</x:f>
        <x:v>0</x:v>
      </x:c>
    </x:row>
    <x:row r="600" ht="36" customHeight="1">
      <x:c r="A600" s="34"/>
      <x:c r="B600" s="34"/>
      <x:c r="C600" s="35"/>
      <x:c r="D600" s="36"/>
      <x:c r="E600" s="36"/>
      <x:c r="F600" s="37"/>
      <x:c r="G600" s="38" t="n">
        <x:f>IF(K600=0,0,IF(H600="",1,-1))</x:f>
        <x:v>0</x:v>
      </x:c>
      <x:c r="H600" s="33" t="str">
        <x:f>IF(K600=0,"",IF(A600="","Introduzca el ID de salida",IF(IF(IFERROR(OR(CODE(UPPER(LEFT(A600,1)))&lt;65,CODE(UPPER(LEFT(A600,1)))&gt;90),TRUE),TRUE,OR(NOT(ISTEXT(A600)),LEN(A600)&gt;64,LEN(A600)&lt;&gt;LEN(SUBSTITUTE(A600,"*","")),LEN(A600)&lt;&gt;LEN(SUBSTITUTE(A600,"?","")),LEN(A600)&lt;&gt;LEN(SUBSTITUTE(A600,"~","")),LEN(A600)&lt;&gt;LEN(SUBSTITUTE(A600,"=","")),LEN(A600)&lt;&gt;LEN(SUBSTITUTE(A600,"&lt;","")),LEN(A600)&lt;&gt;LEN(SUBSTITUTE(A600,"&gt;","")))),"ID: texto que empiece por A–Z, hasta 64 caracteres; sin *, ?, ~, =, &lt; ni &gt;. Ejemplo: T-001.",IF(COUNTIFS('Exits'!$A$9:$A$608,A600)&lt;&gt;1,"ID de salida duplicado",IF(B600="","Introduzca el ID de la operación principal",IF(IF(IFERROR(OR(CODE(UPPER(LEFT(B600,1)))&lt;65,CODE(UPPER(LEFT(B600,1)))&gt;90),TRUE),TRUE,OR(NOT(ISTEXT(B600)),LEN(B600)&gt;64,LEN(B600)&lt;&gt;LEN(SUBSTITUTE(B600,"*","")),LEN(B600)&lt;&gt;LEN(SUBSTITUTE(B600,"?","")),LEN(B600)&lt;&gt;LEN(SUBSTITUTE(B600,"~","")),LEN(B600)&lt;&gt;LEN(SUBSTITUTE(B600,"=","")),LEN(B600)&lt;&gt;LEN(SUBSTITUTE(B600,"&lt;","")),LEN(B600)&lt;&gt;LEN(SUBSTITUTE(B600,"&gt;","")))),"ID: texto que empiece por A–Z, hasta 64 caracteres; sin *, ?, ~, =, &lt; ni &gt;. Ejemplo: T-001.",IF(COUNTIFS('Trades'!$A$9:$A$208,B600)&lt;&gt;1,"El ID debe corresponder a una sola fila de Trades",IF(NOT(ISNUMBER(C600)),"Introduzca una fecha y hora de cierre válidas",IF(OR(C600&lt;1,C600&gt;2958465),"Introduzca una fecha y hora de cierre válidas",IF(NOT(ISNUMBER(D600)),"Indique una cantidad cerrada positiva",IF(OR(D600&lt;=0,D600&gt;1000000,ROUND(D600,8)&lt;&gt;D600),"Indique una cantidad cerrada positiva",IF(NOT(ISNUMBER(INDEX('Trades'!$D$9:$D$208,MATCH(B600,'Trades'!$A$9:$A$208,0)))),"Introduzca una fecha y hora de apertura válidas",IF(C600&lt;INDEX('Trades'!$D$9:$D$208,MATCH(B600,'Trades'!$A$9:$A$208,0)),"El cierre precede a la apertura",IF(AND(E600&lt;&gt;"",OR(NOT(ISNUMBER(E600)),E600&lt;=0)),"Indique un precio positivo o deje la celda vacía",IF(AND(F600&lt;&gt;"",NOT(ISNUMBER(F600))),"El P&amp;L bruto debe ser numérico o estar vacío",IF(AND(ISNUMBER(F600),OR(ABS(F600)&gt;1000000000,ROUND(F600,2)&lt;&gt;F600)),"Importes: hasta 2 decimales; valor absoluto de entrada ≤ 1.000.000.000.",""))))))))))))))))</x:f>
      </x:c>
      <x:c r="I600" s="29" t="str">
        <x:f>IF(ISNUMBER(D600),ROUND(D600,8),"")</x:f>
      </x:c>
      <x:c r="J600" s="29" t="n">
        <x:f>IF(ISNUMBER(F600),1,0)</x:f>
        <x:v>0</x:v>
      </x:c>
      <x:c r="K600" s="29" t="n">
        <x:f>IF(COUNTA(A600:F600)=0,0,1)</x:f>
        <x:v>0</x:v>
      </x:c>
    </x:row>
    <x:row r="601" ht="36" customHeight="1">
      <x:c r="A601" s="34"/>
      <x:c r="B601" s="34"/>
      <x:c r="C601" s="35"/>
      <x:c r="D601" s="36"/>
      <x:c r="E601" s="36"/>
      <x:c r="F601" s="37"/>
      <x:c r="G601" s="38" t="n">
        <x:f>IF(K601=0,0,IF(H601="",1,-1))</x:f>
        <x:v>0</x:v>
      </x:c>
      <x:c r="H601" s="33" t="str">
        <x:f>IF(K601=0,"",IF(A601="","Introduzca el ID de salida",IF(IF(IFERROR(OR(CODE(UPPER(LEFT(A601,1)))&lt;65,CODE(UPPER(LEFT(A601,1)))&gt;90),TRUE),TRUE,OR(NOT(ISTEXT(A601)),LEN(A601)&gt;64,LEN(A601)&lt;&gt;LEN(SUBSTITUTE(A601,"*","")),LEN(A601)&lt;&gt;LEN(SUBSTITUTE(A601,"?","")),LEN(A601)&lt;&gt;LEN(SUBSTITUTE(A601,"~","")),LEN(A601)&lt;&gt;LEN(SUBSTITUTE(A601,"=","")),LEN(A601)&lt;&gt;LEN(SUBSTITUTE(A601,"&lt;","")),LEN(A601)&lt;&gt;LEN(SUBSTITUTE(A601,"&gt;","")))),"ID: texto que empiece por A–Z, hasta 64 caracteres; sin *, ?, ~, =, &lt; ni &gt;. Ejemplo: T-001.",IF(COUNTIFS('Exits'!$A$9:$A$608,A601)&lt;&gt;1,"ID de salida duplicado",IF(B601="","Introduzca el ID de la operación principal",IF(IF(IFERROR(OR(CODE(UPPER(LEFT(B601,1)))&lt;65,CODE(UPPER(LEFT(B601,1)))&gt;90),TRUE),TRUE,OR(NOT(ISTEXT(B601)),LEN(B601)&gt;64,LEN(B601)&lt;&gt;LEN(SUBSTITUTE(B601,"*","")),LEN(B601)&lt;&gt;LEN(SUBSTITUTE(B601,"?","")),LEN(B601)&lt;&gt;LEN(SUBSTITUTE(B601,"~","")),LEN(B601)&lt;&gt;LEN(SUBSTITUTE(B601,"=","")),LEN(B601)&lt;&gt;LEN(SUBSTITUTE(B601,"&lt;","")),LEN(B601)&lt;&gt;LEN(SUBSTITUTE(B601,"&gt;","")))),"ID: texto que empiece por A–Z, hasta 64 caracteres; sin *, ?, ~, =, &lt; ni &gt;. Ejemplo: T-001.",IF(COUNTIFS('Trades'!$A$9:$A$208,B601)&lt;&gt;1,"El ID debe corresponder a una sola fila de Trades",IF(NOT(ISNUMBER(C601)),"Introduzca una fecha y hora de cierre válidas",IF(OR(C601&lt;1,C601&gt;2958465),"Introduzca una fecha y hora de cierre válidas",IF(NOT(ISNUMBER(D601)),"Indique una cantidad cerrada positiva",IF(OR(D601&lt;=0,D601&gt;1000000,ROUND(D601,8)&lt;&gt;D601),"Indique una cantidad cerrada positiva",IF(NOT(ISNUMBER(INDEX('Trades'!$D$9:$D$208,MATCH(B601,'Trades'!$A$9:$A$208,0)))),"Introduzca una fecha y hora de apertura válidas",IF(C601&lt;INDEX('Trades'!$D$9:$D$208,MATCH(B601,'Trades'!$A$9:$A$208,0)),"El cierre precede a la apertura",IF(AND(E601&lt;&gt;"",OR(NOT(ISNUMBER(E601)),E601&lt;=0)),"Indique un precio positivo o deje la celda vacía",IF(AND(F601&lt;&gt;"",NOT(ISNUMBER(F601))),"El P&amp;L bruto debe ser numérico o estar vacío",IF(AND(ISNUMBER(F601),OR(ABS(F601)&gt;1000000000,ROUND(F601,2)&lt;&gt;F601)),"Importes: hasta 2 decimales; valor absoluto de entrada ≤ 1.000.000.000.",""))))))))))))))))</x:f>
      </x:c>
      <x:c r="I601" s="29" t="str">
        <x:f>IF(ISNUMBER(D601),ROUND(D601,8),"")</x:f>
      </x:c>
      <x:c r="J601" s="29" t="n">
        <x:f>IF(ISNUMBER(F601),1,0)</x:f>
        <x:v>0</x:v>
      </x:c>
      <x:c r="K601" s="29" t="n">
        <x:f>IF(COUNTA(A601:F601)=0,0,1)</x:f>
        <x:v>0</x:v>
      </x:c>
    </x:row>
    <x:row r="602" ht="36" customHeight="1">
      <x:c r="A602" s="34"/>
      <x:c r="B602" s="34"/>
      <x:c r="C602" s="35"/>
      <x:c r="D602" s="36"/>
      <x:c r="E602" s="36"/>
      <x:c r="F602" s="37"/>
      <x:c r="G602" s="38" t="n">
        <x:f>IF(K602=0,0,IF(H602="",1,-1))</x:f>
        <x:v>0</x:v>
      </x:c>
      <x:c r="H602" s="33" t="str">
        <x:f>IF(K602=0,"",IF(A602="","Introduzca el ID de salida",IF(IF(IFERROR(OR(CODE(UPPER(LEFT(A602,1)))&lt;65,CODE(UPPER(LEFT(A602,1)))&gt;90),TRUE),TRUE,OR(NOT(ISTEXT(A602)),LEN(A602)&gt;64,LEN(A602)&lt;&gt;LEN(SUBSTITUTE(A602,"*","")),LEN(A602)&lt;&gt;LEN(SUBSTITUTE(A602,"?","")),LEN(A602)&lt;&gt;LEN(SUBSTITUTE(A602,"~","")),LEN(A602)&lt;&gt;LEN(SUBSTITUTE(A602,"=","")),LEN(A602)&lt;&gt;LEN(SUBSTITUTE(A602,"&lt;","")),LEN(A602)&lt;&gt;LEN(SUBSTITUTE(A602,"&gt;","")))),"ID: texto que empiece por A–Z, hasta 64 caracteres; sin *, ?, ~, =, &lt; ni &gt;. Ejemplo: T-001.",IF(COUNTIFS('Exits'!$A$9:$A$608,A602)&lt;&gt;1,"ID de salida duplicado",IF(B602="","Introduzca el ID de la operación principal",IF(IF(IFERROR(OR(CODE(UPPER(LEFT(B602,1)))&lt;65,CODE(UPPER(LEFT(B602,1)))&gt;90),TRUE),TRUE,OR(NOT(ISTEXT(B602)),LEN(B602)&gt;64,LEN(B602)&lt;&gt;LEN(SUBSTITUTE(B602,"*","")),LEN(B602)&lt;&gt;LEN(SUBSTITUTE(B602,"?","")),LEN(B602)&lt;&gt;LEN(SUBSTITUTE(B602,"~","")),LEN(B602)&lt;&gt;LEN(SUBSTITUTE(B602,"=","")),LEN(B602)&lt;&gt;LEN(SUBSTITUTE(B602,"&lt;","")),LEN(B602)&lt;&gt;LEN(SUBSTITUTE(B602,"&gt;","")))),"ID: texto que empiece por A–Z, hasta 64 caracteres; sin *, ?, ~, =, &lt; ni &gt;. Ejemplo: T-001.",IF(COUNTIFS('Trades'!$A$9:$A$208,B602)&lt;&gt;1,"El ID debe corresponder a una sola fila de Trades",IF(NOT(ISNUMBER(C602)),"Introduzca una fecha y hora de cierre válidas",IF(OR(C602&lt;1,C602&gt;2958465),"Introduzca una fecha y hora de cierre válidas",IF(NOT(ISNUMBER(D602)),"Indique una cantidad cerrada positiva",IF(OR(D602&lt;=0,D602&gt;1000000,ROUND(D602,8)&lt;&gt;D602),"Indique una cantidad cerrada positiva",IF(NOT(ISNUMBER(INDEX('Trades'!$D$9:$D$208,MATCH(B602,'Trades'!$A$9:$A$208,0)))),"Introduzca una fecha y hora de apertura válidas",IF(C602&lt;INDEX('Trades'!$D$9:$D$208,MATCH(B602,'Trades'!$A$9:$A$208,0)),"El cierre precede a la apertura",IF(AND(E602&lt;&gt;"",OR(NOT(ISNUMBER(E602)),E602&lt;=0)),"Indique un precio positivo o deje la celda vacía",IF(AND(F602&lt;&gt;"",NOT(ISNUMBER(F602))),"El P&amp;L bruto debe ser numérico o estar vacío",IF(AND(ISNUMBER(F602),OR(ABS(F602)&gt;1000000000,ROUND(F602,2)&lt;&gt;F602)),"Importes: hasta 2 decimales; valor absoluto de entrada ≤ 1.000.000.000.",""))))))))))))))))</x:f>
      </x:c>
      <x:c r="I602" s="29" t="str">
        <x:f>IF(ISNUMBER(D602),ROUND(D602,8),"")</x:f>
      </x:c>
      <x:c r="J602" s="29" t="n">
        <x:f>IF(ISNUMBER(F602),1,0)</x:f>
        <x:v>0</x:v>
      </x:c>
      <x:c r="K602" s="29" t="n">
        <x:f>IF(COUNTA(A602:F602)=0,0,1)</x:f>
        <x:v>0</x:v>
      </x:c>
    </x:row>
    <x:row r="603" ht="36" customHeight="1">
      <x:c r="A603" s="34"/>
      <x:c r="B603" s="34"/>
      <x:c r="C603" s="35"/>
      <x:c r="D603" s="36"/>
      <x:c r="E603" s="36"/>
      <x:c r="F603" s="37"/>
      <x:c r="G603" s="38" t="n">
        <x:f>IF(K603=0,0,IF(H603="",1,-1))</x:f>
        <x:v>0</x:v>
      </x:c>
      <x:c r="H603" s="33" t="str">
        <x:f>IF(K603=0,"",IF(A603="","Introduzca el ID de salida",IF(IF(IFERROR(OR(CODE(UPPER(LEFT(A603,1)))&lt;65,CODE(UPPER(LEFT(A603,1)))&gt;90),TRUE),TRUE,OR(NOT(ISTEXT(A603)),LEN(A603)&gt;64,LEN(A603)&lt;&gt;LEN(SUBSTITUTE(A603,"*","")),LEN(A603)&lt;&gt;LEN(SUBSTITUTE(A603,"?","")),LEN(A603)&lt;&gt;LEN(SUBSTITUTE(A603,"~","")),LEN(A603)&lt;&gt;LEN(SUBSTITUTE(A603,"=","")),LEN(A603)&lt;&gt;LEN(SUBSTITUTE(A603,"&lt;","")),LEN(A603)&lt;&gt;LEN(SUBSTITUTE(A603,"&gt;","")))),"ID: texto que empiece por A–Z, hasta 64 caracteres; sin *, ?, ~, =, &lt; ni &gt;. Ejemplo: T-001.",IF(COUNTIFS('Exits'!$A$9:$A$608,A603)&lt;&gt;1,"ID de salida duplicado",IF(B603="","Introduzca el ID de la operación principal",IF(IF(IFERROR(OR(CODE(UPPER(LEFT(B603,1)))&lt;65,CODE(UPPER(LEFT(B603,1)))&gt;90),TRUE),TRUE,OR(NOT(ISTEXT(B603)),LEN(B603)&gt;64,LEN(B603)&lt;&gt;LEN(SUBSTITUTE(B603,"*","")),LEN(B603)&lt;&gt;LEN(SUBSTITUTE(B603,"?","")),LEN(B603)&lt;&gt;LEN(SUBSTITUTE(B603,"~","")),LEN(B603)&lt;&gt;LEN(SUBSTITUTE(B603,"=","")),LEN(B603)&lt;&gt;LEN(SUBSTITUTE(B603,"&lt;","")),LEN(B603)&lt;&gt;LEN(SUBSTITUTE(B603,"&gt;","")))),"ID: texto que empiece por A–Z, hasta 64 caracteres; sin *, ?, ~, =, &lt; ni &gt;. Ejemplo: T-001.",IF(COUNTIFS('Trades'!$A$9:$A$208,B603)&lt;&gt;1,"El ID debe corresponder a una sola fila de Trades",IF(NOT(ISNUMBER(C603)),"Introduzca una fecha y hora de cierre válidas",IF(OR(C603&lt;1,C603&gt;2958465),"Introduzca una fecha y hora de cierre válidas",IF(NOT(ISNUMBER(D603)),"Indique una cantidad cerrada positiva",IF(OR(D603&lt;=0,D603&gt;1000000,ROUND(D603,8)&lt;&gt;D603),"Indique una cantidad cerrada positiva",IF(NOT(ISNUMBER(INDEX('Trades'!$D$9:$D$208,MATCH(B603,'Trades'!$A$9:$A$208,0)))),"Introduzca una fecha y hora de apertura válidas",IF(C603&lt;INDEX('Trades'!$D$9:$D$208,MATCH(B603,'Trades'!$A$9:$A$208,0)),"El cierre precede a la apertura",IF(AND(E603&lt;&gt;"",OR(NOT(ISNUMBER(E603)),E603&lt;=0)),"Indique un precio positivo o deje la celda vacía",IF(AND(F603&lt;&gt;"",NOT(ISNUMBER(F603))),"El P&amp;L bruto debe ser numérico o estar vacío",IF(AND(ISNUMBER(F603),OR(ABS(F603)&gt;1000000000,ROUND(F603,2)&lt;&gt;F603)),"Importes: hasta 2 decimales; valor absoluto de entrada ≤ 1.000.000.000.",""))))))))))))))))</x:f>
      </x:c>
      <x:c r="I603" s="29" t="str">
        <x:f>IF(ISNUMBER(D603),ROUND(D603,8),"")</x:f>
      </x:c>
      <x:c r="J603" s="29" t="n">
        <x:f>IF(ISNUMBER(F603),1,0)</x:f>
        <x:v>0</x:v>
      </x:c>
      <x:c r="K603" s="29" t="n">
        <x:f>IF(COUNTA(A603:F603)=0,0,1)</x:f>
        <x:v>0</x:v>
      </x:c>
    </x:row>
    <x:row r="604" ht="36" customHeight="1">
      <x:c r="A604" s="34"/>
      <x:c r="B604" s="34"/>
      <x:c r="C604" s="35"/>
      <x:c r="D604" s="36"/>
      <x:c r="E604" s="36"/>
      <x:c r="F604" s="37"/>
      <x:c r="G604" s="38" t="n">
        <x:f>IF(K604=0,0,IF(H604="",1,-1))</x:f>
        <x:v>0</x:v>
      </x:c>
      <x:c r="H604" s="33" t="str">
        <x:f>IF(K604=0,"",IF(A604="","Introduzca el ID de salida",IF(IF(IFERROR(OR(CODE(UPPER(LEFT(A604,1)))&lt;65,CODE(UPPER(LEFT(A604,1)))&gt;90),TRUE),TRUE,OR(NOT(ISTEXT(A604)),LEN(A604)&gt;64,LEN(A604)&lt;&gt;LEN(SUBSTITUTE(A604,"*","")),LEN(A604)&lt;&gt;LEN(SUBSTITUTE(A604,"?","")),LEN(A604)&lt;&gt;LEN(SUBSTITUTE(A604,"~","")),LEN(A604)&lt;&gt;LEN(SUBSTITUTE(A604,"=","")),LEN(A604)&lt;&gt;LEN(SUBSTITUTE(A604,"&lt;","")),LEN(A604)&lt;&gt;LEN(SUBSTITUTE(A604,"&gt;","")))),"ID: texto que empiece por A–Z, hasta 64 caracteres; sin *, ?, ~, =, &lt; ni &gt;. Ejemplo: T-001.",IF(COUNTIFS('Exits'!$A$9:$A$608,A604)&lt;&gt;1,"ID de salida duplicado",IF(B604="","Introduzca el ID de la operación principal",IF(IF(IFERROR(OR(CODE(UPPER(LEFT(B604,1)))&lt;65,CODE(UPPER(LEFT(B604,1)))&gt;90),TRUE),TRUE,OR(NOT(ISTEXT(B604)),LEN(B604)&gt;64,LEN(B604)&lt;&gt;LEN(SUBSTITUTE(B604,"*","")),LEN(B604)&lt;&gt;LEN(SUBSTITUTE(B604,"?","")),LEN(B604)&lt;&gt;LEN(SUBSTITUTE(B604,"~","")),LEN(B604)&lt;&gt;LEN(SUBSTITUTE(B604,"=","")),LEN(B604)&lt;&gt;LEN(SUBSTITUTE(B604,"&lt;","")),LEN(B604)&lt;&gt;LEN(SUBSTITUTE(B604,"&gt;","")))),"ID: texto que empiece por A–Z, hasta 64 caracteres; sin *, ?, ~, =, &lt; ni &gt;. Ejemplo: T-001.",IF(COUNTIFS('Trades'!$A$9:$A$208,B604)&lt;&gt;1,"El ID debe corresponder a una sola fila de Trades",IF(NOT(ISNUMBER(C604)),"Introduzca una fecha y hora de cierre válidas",IF(OR(C604&lt;1,C604&gt;2958465),"Introduzca una fecha y hora de cierre válidas",IF(NOT(ISNUMBER(D604)),"Indique una cantidad cerrada positiva",IF(OR(D604&lt;=0,D604&gt;1000000,ROUND(D604,8)&lt;&gt;D604),"Indique una cantidad cerrada positiva",IF(NOT(ISNUMBER(INDEX('Trades'!$D$9:$D$208,MATCH(B604,'Trades'!$A$9:$A$208,0)))),"Introduzca una fecha y hora de apertura válidas",IF(C604&lt;INDEX('Trades'!$D$9:$D$208,MATCH(B604,'Trades'!$A$9:$A$208,0)),"El cierre precede a la apertura",IF(AND(E604&lt;&gt;"",OR(NOT(ISNUMBER(E604)),E604&lt;=0)),"Indique un precio positivo o deje la celda vacía",IF(AND(F604&lt;&gt;"",NOT(ISNUMBER(F604))),"El P&amp;L bruto debe ser numérico o estar vacío",IF(AND(ISNUMBER(F604),OR(ABS(F604)&gt;1000000000,ROUND(F604,2)&lt;&gt;F604)),"Importes: hasta 2 decimales; valor absoluto de entrada ≤ 1.000.000.000.",""))))))))))))))))</x:f>
      </x:c>
      <x:c r="I604" s="29" t="str">
        <x:f>IF(ISNUMBER(D604),ROUND(D604,8),"")</x:f>
      </x:c>
      <x:c r="J604" s="29" t="n">
        <x:f>IF(ISNUMBER(F604),1,0)</x:f>
        <x:v>0</x:v>
      </x:c>
      <x:c r="K604" s="29" t="n">
        <x:f>IF(COUNTA(A604:F604)=0,0,1)</x:f>
        <x:v>0</x:v>
      </x:c>
    </x:row>
    <x:row r="605" ht="36" customHeight="1">
      <x:c r="A605" s="34"/>
      <x:c r="B605" s="34"/>
      <x:c r="C605" s="35"/>
      <x:c r="D605" s="36"/>
      <x:c r="E605" s="36"/>
      <x:c r="F605" s="37"/>
      <x:c r="G605" s="38" t="n">
        <x:f>IF(K605=0,0,IF(H605="",1,-1))</x:f>
        <x:v>0</x:v>
      </x:c>
      <x:c r="H605" s="33" t="str">
        <x:f>IF(K605=0,"",IF(A605="","Introduzca el ID de salida",IF(IF(IFERROR(OR(CODE(UPPER(LEFT(A605,1)))&lt;65,CODE(UPPER(LEFT(A605,1)))&gt;90),TRUE),TRUE,OR(NOT(ISTEXT(A605)),LEN(A605)&gt;64,LEN(A605)&lt;&gt;LEN(SUBSTITUTE(A605,"*","")),LEN(A605)&lt;&gt;LEN(SUBSTITUTE(A605,"?","")),LEN(A605)&lt;&gt;LEN(SUBSTITUTE(A605,"~","")),LEN(A605)&lt;&gt;LEN(SUBSTITUTE(A605,"=","")),LEN(A605)&lt;&gt;LEN(SUBSTITUTE(A605,"&lt;","")),LEN(A605)&lt;&gt;LEN(SUBSTITUTE(A605,"&gt;","")))),"ID: texto que empiece por A–Z, hasta 64 caracteres; sin *, ?, ~, =, &lt; ni &gt;. Ejemplo: T-001.",IF(COUNTIFS('Exits'!$A$9:$A$608,A605)&lt;&gt;1,"ID de salida duplicado",IF(B605="","Introduzca el ID de la operación principal",IF(IF(IFERROR(OR(CODE(UPPER(LEFT(B605,1)))&lt;65,CODE(UPPER(LEFT(B605,1)))&gt;90),TRUE),TRUE,OR(NOT(ISTEXT(B605)),LEN(B605)&gt;64,LEN(B605)&lt;&gt;LEN(SUBSTITUTE(B605,"*","")),LEN(B605)&lt;&gt;LEN(SUBSTITUTE(B605,"?","")),LEN(B605)&lt;&gt;LEN(SUBSTITUTE(B605,"~","")),LEN(B605)&lt;&gt;LEN(SUBSTITUTE(B605,"=","")),LEN(B605)&lt;&gt;LEN(SUBSTITUTE(B605,"&lt;","")),LEN(B605)&lt;&gt;LEN(SUBSTITUTE(B605,"&gt;","")))),"ID: texto que empiece por A–Z, hasta 64 caracteres; sin *, ?, ~, =, &lt; ni &gt;. Ejemplo: T-001.",IF(COUNTIFS('Trades'!$A$9:$A$208,B605)&lt;&gt;1,"El ID debe corresponder a una sola fila de Trades",IF(NOT(ISNUMBER(C605)),"Introduzca una fecha y hora de cierre válidas",IF(OR(C605&lt;1,C605&gt;2958465),"Introduzca una fecha y hora de cierre válidas",IF(NOT(ISNUMBER(D605)),"Indique una cantidad cerrada positiva",IF(OR(D605&lt;=0,D605&gt;1000000,ROUND(D605,8)&lt;&gt;D605),"Indique una cantidad cerrada positiva",IF(NOT(ISNUMBER(INDEX('Trades'!$D$9:$D$208,MATCH(B605,'Trades'!$A$9:$A$208,0)))),"Introduzca una fecha y hora de apertura válidas",IF(C605&lt;INDEX('Trades'!$D$9:$D$208,MATCH(B605,'Trades'!$A$9:$A$208,0)),"El cierre precede a la apertura",IF(AND(E605&lt;&gt;"",OR(NOT(ISNUMBER(E605)),E605&lt;=0)),"Indique un precio positivo o deje la celda vacía",IF(AND(F605&lt;&gt;"",NOT(ISNUMBER(F605))),"El P&amp;L bruto debe ser numérico o estar vacío",IF(AND(ISNUMBER(F605),OR(ABS(F605)&gt;1000000000,ROUND(F605,2)&lt;&gt;F605)),"Importes: hasta 2 decimales; valor absoluto de entrada ≤ 1.000.000.000.",""))))))))))))))))</x:f>
      </x:c>
      <x:c r="I605" s="29" t="str">
        <x:f>IF(ISNUMBER(D605),ROUND(D605,8),"")</x:f>
      </x:c>
      <x:c r="J605" s="29" t="n">
        <x:f>IF(ISNUMBER(F605),1,0)</x:f>
        <x:v>0</x:v>
      </x:c>
      <x:c r="K605" s="29" t="n">
        <x:f>IF(COUNTA(A605:F605)=0,0,1)</x:f>
        <x:v>0</x:v>
      </x:c>
    </x:row>
    <x:row r="606" ht="36" customHeight="1">
      <x:c r="A606" s="34"/>
      <x:c r="B606" s="34"/>
      <x:c r="C606" s="35"/>
      <x:c r="D606" s="36"/>
      <x:c r="E606" s="36"/>
      <x:c r="F606" s="37"/>
      <x:c r="G606" s="38" t="n">
        <x:f>IF(K606=0,0,IF(H606="",1,-1))</x:f>
        <x:v>0</x:v>
      </x:c>
      <x:c r="H606" s="33" t="str">
        <x:f>IF(K606=0,"",IF(A606="","Introduzca el ID de salida",IF(IF(IFERROR(OR(CODE(UPPER(LEFT(A606,1)))&lt;65,CODE(UPPER(LEFT(A606,1)))&gt;90),TRUE),TRUE,OR(NOT(ISTEXT(A606)),LEN(A606)&gt;64,LEN(A606)&lt;&gt;LEN(SUBSTITUTE(A606,"*","")),LEN(A606)&lt;&gt;LEN(SUBSTITUTE(A606,"?","")),LEN(A606)&lt;&gt;LEN(SUBSTITUTE(A606,"~","")),LEN(A606)&lt;&gt;LEN(SUBSTITUTE(A606,"=","")),LEN(A606)&lt;&gt;LEN(SUBSTITUTE(A606,"&lt;","")),LEN(A606)&lt;&gt;LEN(SUBSTITUTE(A606,"&gt;","")))),"ID: texto que empiece por A–Z, hasta 64 caracteres; sin *, ?, ~, =, &lt; ni &gt;. Ejemplo: T-001.",IF(COUNTIFS('Exits'!$A$9:$A$608,A606)&lt;&gt;1,"ID de salida duplicado",IF(B606="","Introduzca el ID de la operación principal",IF(IF(IFERROR(OR(CODE(UPPER(LEFT(B606,1)))&lt;65,CODE(UPPER(LEFT(B606,1)))&gt;90),TRUE),TRUE,OR(NOT(ISTEXT(B606)),LEN(B606)&gt;64,LEN(B606)&lt;&gt;LEN(SUBSTITUTE(B606,"*","")),LEN(B606)&lt;&gt;LEN(SUBSTITUTE(B606,"?","")),LEN(B606)&lt;&gt;LEN(SUBSTITUTE(B606,"~","")),LEN(B606)&lt;&gt;LEN(SUBSTITUTE(B606,"=","")),LEN(B606)&lt;&gt;LEN(SUBSTITUTE(B606,"&lt;","")),LEN(B606)&lt;&gt;LEN(SUBSTITUTE(B606,"&gt;","")))),"ID: texto que empiece por A–Z, hasta 64 caracteres; sin *, ?, ~, =, &lt; ni &gt;. Ejemplo: T-001.",IF(COUNTIFS('Trades'!$A$9:$A$208,B606)&lt;&gt;1,"El ID debe corresponder a una sola fila de Trades",IF(NOT(ISNUMBER(C606)),"Introduzca una fecha y hora de cierre válidas",IF(OR(C606&lt;1,C606&gt;2958465),"Introduzca una fecha y hora de cierre válidas",IF(NOT(ISNUMBER(D606)),"Indique una cantidad cerrada positiva",IF(OR(D606&lt;=0,D606&gt;1000000,ROUND(D606,8)&lt;&gt;D606),"Indique una cantidad cerrada positiva",IF(NOT(ISNUMBER(INDEX('Trades'!$D$9:$D$208,MATCH(B606,'Trades'!$A$9:$A$208,0)))),"Introduzca una fecha y hora de apertura válidas",IF(C606&lt;INDEX('Trades'!$D$9:$D$208,MATCH(B606,'Trades'!$A$9:$A$208,0)),"El cierre precede a la apertura",IF(AND(E606&lt;&gt;"",OR(NOT(ISNUMBER(E606)),E606&lt;=0)),"Indique un precio positivo o deje la celda vacía",IF(AND(F606&lt;&gt;"",NOT(ISNUMBER(F606))),"El P&amp;L bruto debe ser numérico o estar vacío",IF(AND(ISNUMBER(F606),OR(ABS(F606)&gt;1000000000,ROUND(F606,2)&lt;&gt;F606)),"Importes: hasta 2 decimales; valor absoluto de entrada ≤ 1.000.000.000.",""))))))))))))))))</x:f>
      </x:c>
      <x:c r="I606" s="29" t="str">
        <x:f>IF(ISNUMBER(D606),ROUND(D606,8),"")</x:f>
      </x:c>
      <x:c r="J606" s="29" t="n">
        <x:f>IF(ISNUMBER(F606),1,0)</x:f>
        <x:v>0</x:v>
      </x:c>
      <x:c r="K606" s="29" t="n">
        <x:f>IF(COUNTA(A606:F606)=0,0,1)</x:f>
        <x:v>0</x:v>
      </x:c>
    </x:row>
    <x:row r="607" ht="36" customHeight="1">
      <x:c r="A607" s="34"/>
      <x:c r="B607" s="34"/>
      <x:c r="C607" s="35"/>
      <x:c r="D607" s="36"/>
      <x:c r="E607" s="36"/>
      <x:c r="F607" s="37"/>
      <x:c r="G607" s="38" t="n">
        <x:f>IF(K607=0,0,IF(H607="",1,-1))</x:f>
        <x:v>0</x:v>
      </x:c>
      <x:c r="H607" s="33" t="str">
        <x:f>IF(K607=0,"",IF(A607="","Introduzca el ID de salida",IF(IF(IFERROR(OR(CODE(UPPER(LEFT(A607,1)))&lt;65,CODE(UPPER(LEFT(A607,1)))&gt;90),TRUE),TRUE,OR(NOT(ISTEXT(A607)),LEN(A607)&gt;64,LEN(A607)&lt;&gt;LEN(SUBSTITUTE(A607,"*","")),LEN(A607)&lt;&gt;LEN(SUBSTITUTE(A607,"?","")),LEN(A607)&lt;&gt;LEN(SUBSTITUTE(A607,"~","")),LEN(A607)&lt;&gt;LEN(SUBSTITUTE(A607,"=","")),LEN(A607)&lt;&gt;LEN(SUBSTITUTE(A607,"&lt;","")),LEN(A607)&lt;&gt;LEN(SUBSTITUTE(A607,"&gt;","")))),"ID: texto que empiece por A–Z, hasta 64 caracteres; sin *, ?, ~, =, &lt; ni &gt;. Ejemplo: T-001.",IF(COUNTIFS('Exits'!$A$9:$A$608,A607)&lt;&gt;1,"ID de salida duplicado",IF(B607="","Introduzca el ID de la operación principal",IF(IF(IFERROR(OR(CODE(UPPER(LEFT(B607,1)))&lt;65,CODE(UPPER(LEFT(B607,1)))&gt;90),TRUE),TRUE,OR(NOT(ISTEXT(B607)),LEN(B607)&gt;64,LEN(B607)&lt;&gt;LEN(SUBSTITUTE(B607,"*","")),LEN(B607)&lt;&gt;LEN(SUBSTITUTE(B607,"?","")),LEN(B607)&lt;&gt;LEN(SUBSTITUTE(B607,"~","")),LEN(B607)&lt;&gt;LEN(SUBSTITUTE(B607,"=","")),LEN(B607)&lt;&gt;LEN(SUBSTITUTE(B607,"&lt;","")),LEN(B607)&lt;&gt;LEN(SUBSTITUTE(B607,"&gt;","")))),"ID: texto que empiece por A–Z, hasta 64 caracteres; sin *, ?, ~, =, &lt; ni &gt;. Ejemplo: T-001.",IF(COUNTIFS('Trades'!$A$9:$A$208,B607)&lt;&gt;1,"El ID debe corresponder a una sola fila de Trades",IF(NOT(ISNUMBER(C607)),"Introduzca una fecha y hora de cierre válidas",IF(OR(C607&lt;1,C607&gt;2958465),"Introduzca una fecha y hora de cierre válidas",IF(NOT(ISNUMBER(D607)),"Indique una cantidad cerrada positiva",IF(OR(D607&lt;=0,D607&gt;1000000,ROUND(D607,8)&lt;&gt;D607),"Indique una cantidad cerrada positiva",IF(NOT(ISNUMBER(INDEX('Trades'!$D$9:$D$208,MATCH(B607,'Trades'!$A$9:$A$208,0)))),"Introduzca una fecha y hora de apertura válidas",IF(C607&lt;INDEX('Trades'!$D$9:$D$208,MATCH(B607,'Trades'!$A$9:$A$208,0)),"El cierre precede a la apertura",IF(AND(E607&lt;&gt;"",OR(NOT(ISNUMBER(E607)),E607&lt;=0)),"Indique un precio positivo o deje la celda vacía",IF(AND(F607&lt;&gt;"",NOT(ISNUMBER(F607))),"El P&amp;L bruto debe ser numérico o estar vacío",IF(AND(ISNUMBER(F607),OR(ABS(F607)&gt;1000000000,ROUND(F607,2)&lt;&gt;F607)),"Importes: hasta 2 decimales; valor absoluto de entrada ≤ 1.000.000.000.",""))))))))))))))))</x:f>
      </x:c>
      <x:c r="I607" s="29" t="str">
        <x:f>IF(ISNUMBER(D607),ROUND(D607,8),"")</x:f>
      </x:c>
      <x:c r="J607" s="29" t="n">
        <x:f>IF(ISNUMBER(F607),1,0)</x:f>
        <x:v>0</x:v>
      </x:c>
      <x:c r="K607" s="29" t="n">
        <x:f>IF(COUNTA(A607:F607)=0,0,1)</x:f>
        <x:v>0</x:v>
      </x:c>
    </x:row>
    <x:row r="608" ht="36" customHeight="1">
      <x:c r="A608" s="34"/>
      <x:c r="B608" s="34"/>
      <x:c r="C608" s="35"/>
      <x:c r="D608" s="36"/>
      <x:c r="E608" s="36"/>
      <x:c r="F608" s="37"/>
      <x:c r="G608" s="38" t="n">
        <x:f>IF(K608=0,0,IF(H608="",1,-1))</x:f>
        <x:v>0</x:v>
      </x:c>
      <x:c r="H608" s="33" t="str">
        <x:f>IF(K608=0,"",IF(A608="","Introduzca el ID de salida",IF(IF(IFERROR(OR(CODE(UPPER(LEFT(A608,1)))&lt;65,CODE(UPPER(LEFT(A608,1)))&gt;90),TRUE),TRUE,OR(NOT(ISTEXT(A608)),LEN(A608)&gt;64,LEN(A608)&lt;&gt;LEN(SUBSTITUTE(A608,"*","")),LEN(A608)&lt;&gt;LEN(SUBSTITUTE(A608,"?","")),LEN(A608)&lt;&gt;LEN(SUBSTITUTE(A608,"~","")),LEN(A608)&lt;&gt;LEN(SUBSTITUTE(A608,"=","")),LEN(A608)&lt;&gt;LEN(SUBSTITUTE(A608,"&lt;","")),LEN(A608)&lt;&gt;LEN(SUBSTITUTE(A608,"&gt;","")))),"ID: texto que empiece por A–Z, hasta 64 caracteres; sin *, ?, ~, =, &lt; ni &gt;. Ejemplo: T-001.",IF(COUNTIFS('Exits'!$A$9:$A$608,A608)&lt;&gt;1,"ID de salida duplicado",IF(B608="","Introduzca el ID de la operación principal",IF(IF(IFERROR(OR(CODE(UPPER(LEFT(B608,1)))&lt;65,CODE(UPPER(LEFT(B608,1)))&gt;90),TRUE),TRUE,OR(NOT(ISTEXT(B608)),LEN(B608)&gt;64,LEN(B608)&lt;&gt;LEN(SUBSTITUTE(B608,"*","")),LEN(B608)&lt;&gt;LEN(SUBSTITUTE(B608,"?","")),LEN(B608)&lt;&gt;LEN(SUBSTITUTE(B608,"~","")),LEN(B608)&lt;&gt;LEN(SUBSTITUTE(B608,"=","")),LEN(B608)&lt;&gt;LEN(SUBSTITUTE(B608,"&lt;","")),LEN(B608)&lt;&gt;LEN(SUBSTITUTE(B608,"&gt;","")))),"ID: texto que empiece por A–Z, hasta 64 caracteres; sin *, ?, ~, =, &lt; ni &gt;. Ejemplo: T-001.",IF(COUNTIFS('Trades'!$A$9:$A$208,B608)&lt;&gt;1,"El ID debe corresponder a una sola fila de Trades",IF(NOT(ISNUMBER(C608)),"Introduzca una fecha y hora de cierre válidas",IF(OR(C608&lt;1,C608&gt;2958465),"Introduzca una fecha y hora de cierre válidas",IF(NOT(ISNUMBER(D608)),"Indique una cantidad cerrada positiva",IF(OR(D608&lt;=0,D608&gt;1000000,ROUND(D608,8)&lt;&gt;D608),"Indique una cantidad cerrada positiva",IF(NOT(ISNUMBER(INDEX('Trades'!$D$9:$D$208,MATCH(B608,'Trades'!$A$9:$A$208,0)))),"Introduzca una fecha y hora de apertura válidas",IF(C608&lt;INDEX('Trades'!$D$9:$D$208,MATCH(B608,'Trades'!$A$9:$A$208,0)),"El cierre precede a la apertura",IF(AND(E608&lt;&gt;"",OR(NOT(ISNUMBER(E608)),E608&lt;=0)),"Indique un precio positivo o deje la celda vacía",IF(AND(F608&lt;&gt;"",NOT(ISNUMBER(F608))),"El P&amp;L bruto debe ser numérico o estar vacío",IF(AND(ISNUMBER(F608),OR(ABS(F608)&gt;1000000000,ROUND(F608,2)&lt;&gt;F608)),"Importes: hasta 2 decimales; valor absoluto de entrada ≤ 1.000.000.000.",""))))))))))))))))</x:f>
      </x:c>
      <x:c r="I608" s="29" t="str">
        <x:f>IF(ISNUMBER(D608),ROUND(D608,8),"")</x:f>
      </x:c>
      <x:c r="J608" s="29" t="n">
        <x:f>IF(ISNUMBER(F608),1,0)</x:f>
        <x:v>0</x:v>
      </x:c>
      <x:c r="K608" s="29" t="n">
        <x:f>IF(COUNTA(A608:F608)=0,0,1)</x:f>
        <x:v>0</x:v>
      </x:c>
    </x:row>
  </x:sheetData>
  <x:conditionalFormatting sqref="H9:H608">
    <x:cfRule type="expression" dxfId="0" priority="1">
      <x:formula>$G9=-1</x:formula>
    </x:cfRule>
  </x:conditionalFormatting>
  <x:pageMargins left="0.7" right="0.7" top="0.75" bottom="0.75" header="0.3" footer="0.3"/>
  <x:tableParts count="1">
    <x:tablePart xmlns:r="http://schemas.openxmlformats.org/officeDocument/2006/relationships" r:id="R53900b3d8f554c3d"/>
  </x:tableParts>
</x:worksheet>
</file>

<file path=xl/worksheets/sheet5.xml><?xml version="1.0" encoding="utf-8"?>
<x:worksheet xmlns:x="http://schemas.openxmlformats.org/spreadsheetml/2006/main">
  <x:sheetPr>
    <x:tabColor rgb="FFADADB1"/>
  </x:sheetPr>
  <x:sheetViews>
    <x:sheetView showGridLines="0" workbookViewId="0"/>
  </x:sheetViews>
  <x:sheetFormatPr defaultRowHeight="15"/>
  <x:cols>
    <x:col min="1" max="1" width="24" hidden="0" customWidth="1"/>
    <x:col min="2" max="2" width="120" hidden="0" customWidth="1"/>
  </x:cols>
  <x:sheetData>
    <x:row r="1" ht="21" customHeight="1">
      <x:c r="A1" s="2"/>
      <x:c r="B1" s="2"/>
    </x:row>
    <x:row r="2" ht="21" customHeight="1">
      <x:c r="A2" s="7" t="str">
        <x:v>IFT-JOURNAL-V1-es-BLANK</x:v>
      </x:c>
      <x:c r="B2" s="2"/>
    </x:row>
    <x:row r="3" ht="21" customHeight="1">
      <x:c r="A3" s="2"/>
      <x:c r="B3" s="2"/>
    </x:row>
    <x:row r="4" ht="21" customHeight="1">
      <x:c r="A4" s="3" t="str">
        <x:v>Cómo utilizar el diario</x:v>
      </x:c>
      <x:c r="B4" s="2"/>
    </x:row>
    <x:row r="5" ht="21" customHeight="1">
      <x:c r="A5" s="2"/>
      <x:c r="B5" s="2"/>
    </x:row>
    <x:row r="6" ht="50" customHeight="1">
      <x:c r="A6" s="41" t="str">
        <x:v>Inicio</x:v>
      </x:c>
      <x:c r="B6" s="42" t="str">
        <x:v>Conserve el ejemplo como referencia y use un archivo vacío para sus registros. No contiene macros. Introduzca números y fechas como valores numéricos, no como texto con aspecto numérico.</x:v>
      </x:c>
    </x:row>
    <x:row r="7" ht="50" customHeight="1">
      <x:c r="A7" s="41" t="str">
        <x:v>Configuración</x:v>
      </x:c>
      <x:c r="B7" s="42" t="str">
        <x:v>Summary indica una divisa de cuenta y una zona horaria. Estas etiquetas no convierten importes ni horas. El modo inicial corresponde a las filas vacías preparadas; cambie el modo de cada operación cuando lo necesite.</x:v>
      </x:c>
    </x:row>
    <x:row r="8" ht="50" customHeight="1">
      <x:c r="A8" s="41" t="str">
        <x:v>Una posición</x:v>
      </x:c>
      <x:c r="B8" s="42" t="str">
        <x:v>Asigne un ID único a cada posición inicial en Trades. No se admiten aumentos ni inversiones de posición. Use la misma unidad para la cantidad inicial y todos sus cierres.</x:v>
      </x:c>
    </x:row>
    <x:row r="9" ht="50" customHeight="1">
      <x:c r="A9" s="41" t="str">
        <x:v>Cada salida</x:v>
      </x:c>
      <x:c r="B9" s="42" t="str">
        <x:v>Registre cada cierre en Exits con un ID de salida único y el ID de la operación principal. Un cierre completo único también requiere una fila. Para incluir CLOSED, la suma cerrada debe coincidir con la cantidad inicial.</x:v>
      </x:c>
    </x:row>
    <x:row r="10" ht="50" customHeight="1">
      <x:c r="A10" s="41" t="str">
        <x:v>Modo NET</x:v>
      </x:c>
      <x:c r="B10" s="42" t="str">
        <x:v>Introduzca el resultado neto de toda la posición, conciliado manualmente, y elija YES como confirmación. El desglose bruto y de costes puede quedar vacío. El diario no vuelve a descontarlo.</x:v>
      </x:c>
    </x:row>
    <x:row r="11" ht="50" customHeight="1">
      <x:c r="A11" s="41" t="str">
        <x:v>Modo GROSS</x:v>
      </x:c>
      <x:c r="B11" s="42" t="str">
        <x:v>Introduzca el P&amp;L bruto monetario de cada salida. Registre una sola vez las comisiones totales y otros cargos en la posición principal como costes no negativos. La financiación positiva es un abono; la negativa, un cargo. Cero es distinto de un dato desconocido.</x:v>
      </x:c>
    </x:row>
    <x:row r="12" ht="50" customHeight="1">
      <x:c r="A12" s="41" t="str">
        <x:v>Costes</x:v>
      </x:c>
      <x:c r="B12" s="42" t="str">
        <x:v>Neto = suma del bruto de las salidas − comisión − otros cargos + financiación con signo. No vuelva a restar el spread o el deslizamiento ya reflejados en los precios ejecutados. El diario comprueba coherencia, no la autenticidad del extracto.</x:v>
      </x:c>
    </x:row>
    <x:row r="13" ht="50" customHeight="1">
      <x:c r="A13" s="41" t="str">
        <x:v>Riesgo inicial</x:v>
      </x:c>
      <x:c r="B13" s="42" t="str">
        <x:v>Registre el riesgo monetario inicial positivo en la misma divisa. PRICE es el riesgo por la distancia inicial al stop antes de costes separados. ALL_IN es un presupuesto inicial con los costes especificados. No sustituya un riesgo desconocido por la pérdida final.</x:v>
      </x:c>
    </x:row>
    <x:row r="14" ht="50" customHeight="1">
      <x:c r="A14" s="41" t="str">
        <x:v>Cobertura de R</x:v>
      </x:c>
      <x:c r="B14" s="42" t="str">
        <x:v>La base elegida en Summary solo afecta a R. Los totales monetarios incluyen todas las posiciones completas válidas. Un riesgo ausente, cero, negativo o con otra base sigue siendo visible y no se convierte en R igual a cero.</x:v>
      </x:c>
    </x:row>
    <x:row r="15" ht="50" customHeight="1">
      <x:c r="A15" s="41" t="str">
        <x:v>Período</x:v>
      </x:c>
      <x:c r="B15" s="42" t="str">
        <x:v>Las fechas Desde y Hasta son opcionales e incluyen esos días naturales. La posición entra por su último cierre. Se incluyen todas sus salidas y costes, también los anteriores al período. No es un informe de movimientos de caja del extracto.</x:v>
      </x:c>
    </x:row>
    <x:row r="16" ht="50" customHeight="1">
      <x:c r="A16" s="41" t="str">
        <x:v>Hora</x:v>
      </x:c>
      <x:c r="B16" s="42" t="str">
        <x:v>Use fechas y horas numéricas con formato yyyy-mm-dd hh:mm. Todos los valores deben estar ya en la zona declarada. Convierta las distintas zonas de origen antes de introducirlos. UTC es útil durante los cambios de hora.</x:v>
      </x:c>
    </x:row>
    <x:row r="17" ht="50" customHeight="1">
      <x:c r="A17" s="41" t="str">
        <x:v>Códigos</x:v>
      </x:c>
      <x:c r="B17" s="42" t="str">
        <x:v>LONG / SHORT indican dirección. OPEN excluye la posición de los resultados completos. CLOSED exige cierre total. UNSUPPORTED identifica aumentos o inversiones. NET / GROSS eligen el cálculo. YES confirma el neto conciliado de toda la posición.</x:v>
      </x:c>
    </x:row>
    <x:row r="18" ht="50" customHeight="1">
      <x:c r="A18" s="41" t="str">
        <x:v>Revisión</x:v>
      </x:c>
      <x:c r="B18" s="42" t="str">
        <x:v>Setup, Plan y Observación son opcionales. El configurador puede ocultar estas columnas sin borrar datos. La entrada y el stop inicial aportan contexto; no calculan automáticamente el valor del pip ni el riesgo.</x:v>
      </x:c>
    </x:row>
    <x:row r="19" ht="50" customHeight="1">
      <x:c r="A19" s="41" t="str">
        <x:v>Edición</x:v>
      </x:c>
      <x:c r="B19" s="42" t="str">
        <x:v>Introduzca valores solo en las celdas amarillas y preserve las fórmulas grises. Ordene o filtre las tablas completas, nunca una columna aislada. Los IDs vinculan las salidas, por lo que no es necesario igualar el orden de las filas.</x:v>
      </x:c>
    </x:row>
    <x:row r="20" ht="50" customHeight="1">
      <x:c r="A20" s="41" t="str">
        <x:v>Capacidad</x:v>
      </x:c>
      <x:c r="B20" s="42" t="str">
        <x:v>Hay 200 filas de Trades y 600 de Exits. Las filas fuera de esos intervalos no se cuentan. Antes de llegar al límite, inicie otro archivo con un período de revisión explícito. Añadir una fila manualmente no amplía las fórmulas de forma garantizada.</x:v>
      </x:c>
    </x:row>
    <x:row r="21" ht="50" customHeight="1">
      <x:c r="A21" s="41" t="str">
        <x:v>Límites</x:v>
      </x:c>
      <x:c r="B21" s="42" t="str">
        <x:v>Sin importación automática de brókeres, conversión de divisas, aumentos, inversiones, rentabilidad de cuenta, drawdown intraposición ni MAE/MFE. Mantenga aparte los depósitos, retiradas y ajustes de cuenta. Una muestra pequeña no demuestra resultados futuros.</x:v>
      </x:c>
    </x:row>
    <x:row r="22" ht="50" customHeight="1">
      <x:c r="A22" s="41" t="str">
        <x:v>Ejemplo</x:v>
      </x:c>
      <x:c r="B22" s="42" t="str">
        <x:v>Las tres posiciones ficticias EDU-LINEAR dan +12, +45 y −25 USD. Total +32, dos ganadoras de tres y factor de beneficio 2,28. Los riesgos 100 y 50 dan 0,12R y 0,90R. El tercer riesgo es desconocido: cobertura PRICE de dos de tres y R medio de 0,51.</x:v>
      </x:c>
    </x:row>
    <x:row r="23" ht="50" customHeight="1">
      <x:c r="A23" s="41" t="str">
        <x:v>Fuentes</x:v>
      </x:c>
      <x:c r="B23" s="42" t="str">
        <x:v>La documentación de MetaTrader diferencia órdenes, ejecuciones y posiciones y describe los distintos campos monetarios. Este es un diario manual, no un lector de extractos. Las siguientes fuentes documentan esas diferencias.</x:v>
      </x:c>
    </x:row>
    <x:row r="24" ht="21" customHeight="1">
      <x:c r="A24" s="2"/>
      <x:c r="B24" s="2"/>
    </x:row>
    <x:row r="25" ht="21" customHeight="1">
      <x:c r="A25" s="2" t="str">
        <x:v>MetaTrader 5</x:v>
      </x:c>
      <x:c r="B25" s="2" t="str">
        <x:v>https://www.metatrader5.com/en/terminal/help/trading/general_concept</x:v>
      </x:c>
    </x:row>
    <x:row r="26" ht="21" customHeight="1">
      <x:c r="A26" s="2" t="str">
        <x:v>MQL5 deals</x:v>
      </x:c>
      <x:c r="B26" s="2" t="str">
        <x:v>https://www.mql5.com/en/docs/constants/tradingconstants/dealproperties</x:v>
      </x:c>
    </x:row>
    <x:row r="27" ht="21" customHeight="1">
      <x:c r="A27" s="2" t="str">
        <x:v>MQL5 positions</x:v>
      </x:c>
      <x:c r="B27" s="2" t="str">
        <x:v>https://www.mql5.com/en/docs/constants/tradingconstants/positionproperties</x:v>
      </x:c>
    </x:row>
    <x:row r="28" ht="21" customHeight="1">
      <x:c r="A28" s="2"/>
      <x:c r="B28" s="2"/>
    </x:row>
    <x:row r="29" ht="21" customHeight="1">
      <x:c r="A29" s="2" t="str">
        <x:v>1.0.0 · 2026-10-23</x:v>
      </x:c>
      <x:c r="B29" s="2"/>
    </x:row>
    <x:row r="30" ht="46" customHeight="1">
      <x:c r="A30" s="2" t="str">
        <x:v>Precisión</x:v>
      </x:c>
      <x:c r="B30" s="40" t="str">
        <x:v>Cantidad: positiva, como máximo 1.000.000 y hasta 8 decimales.</x:v>
      </x:c>
    </x:row>
    <x:row r="31" ht="46" customHeight="1">
      <x:c r="A31" s="2" t="str">
        <x:v>Precisión</x:v>
      </x:c>
      <x:c r="B31" s="40" t="str">
        <x:v>Importes: hasta 2 decimales; valor absoluto de entrada ≤ 1.000.000.000.</x:v>
      </x:c>
    </x:row>
    <x:row r="32" ht="46" customHeight="1">
      <x:c r="A32" s="2" t="str">
        <x:v>Modo de descarga</x:v>
      </x:c>
      <x:c r="B32" s="40" t="str">
        <x:v>Cambiar esta etiqueta tras la descarga no modifica las filas de Trades. Establezca el modo real en la columna J de Trades.</x:v>
      </x:c>
    </x:row>
    <x:row r="33" ht="46" customHeight="1">
      <x:c r="A33" s="2" t="str">
        <x:v>IDs</x:v>
      </x:c>
      <x:c r="B33" s="40" t="str">
        <x:v>ID: texto que empiece por A–Z, hasta 64 caracteres; sin *, ?, ~, =, &lt; ni &gt;. Ejemplo: T-001.</x:v>
      </x:c>
    </x:row>
    <x:row r="34" ht="21" customHeight="1">
      <x:c r="A34" s="2"/>
      <x:c r="B34" s="2"/>
    </x:row>
    <x:row r="35" ht="21" customHeight="1">
      <x:c r="A35" s="2"/>
      <x:c r="B35" s="2"/>
    </x:row>
    <x:row r="36" ht="21" customHeight="1">
      <x:c r="A36" s="2"/>
      <x:c r="B36" s="2"/>
    </x:row>
    <x:row r="37" ht="21" customHeight="1">
      <x:c r="A37" s="2"/>
      <x:c r="B37" s="2"/>
    </x:row>
    <x:row r="38" ht="21" customHeight="1">
      <x:c r="A38" s="2"/>
      <x:c r="B38" s="2"/>
    </x:row>
    <x:row r="39" ht="21" customHeight="1">
      <x:c r="A39" s="2"/>
      <x:c r="B39" s="2"/>
    </x:row>
    <x:row r="40" ht="21" customHeight="1">
      <x:c r="A40" s="2"/>
      <x:c r="B40" s="2"/>
    </x:row>
    <x:row r="41" ht="21" customHeight="1">
      <x:c r="A41" s="2"/>
      <x:c r="B41" s="2"/>
    </x:row>
    <x:row r="42" ht="21" customHeight="1">
      <x:c r="A42" s="2"/>
      <x:c r="B42" s="2"/>
    </x:row>
    <x:row r="43" ht="21" customHeight="1">
      <x:c r="A43" s="2"/>
      <x:c r="B43" s="2"/>
    </x:row>
    <x:row r="44" ht="21" customHeight="1">
      <x:c r="A44" s="2"/>
      <x:c r="B44" s="2"/>
    </x:row>
    <x:row r="45" ht="21" customHeight="1">
      <x:c r="A45" s="2"/>
      <x:c r="B45" s="2"/>
    </x:row>
    <x:row r="46" ht="21" customHeight="1">
      <x:c r="A46" s="2"/>
      <x:c r="B46" s="2"/>
    </x:row>
    <x:row r="47" ht="21" customHeight="1">
      <x:c r="A47" s="2"/>
      <x:c r="B47" s="2"/>
    </x:row>
    <x:row r="48" ht="21" customHeight="1">
      <x:c r="A48" s="2"/>
      <x:c r="B48" s="2"/>
    </x:row>
  </x:sheetData>
  <x:pageMargins left="0.7" right="0.7" top="0.75" bottom="0.75" header="0.3" footer="0.3"/>
</x:worksheet>
</file>